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saveExternalLinkValues="0" codeName="ThisWorkbook" defaultThemeVersion="124226"/>
  <mc:AlternateContent xmlns:mc="http://schemas.openxmlformats.org/markup-compatibility/2006">
    <mc:Choice Requires="x15">
      <x15ac:absPath xmlns:x15ac="http://schemas.microsoft.com/office/spreadsheetml/2010/11/ac" url="C:\Users\Antonia\Desktop\JADRAN (CRIKVENICA)\FILEOVI\Financial reports\2021\"/>
    </mc:Choice>
  </mc:AlternateContent>
  <xr:revisionPtr revIDLastSave="0" documentId="8_{F08DAD0F-FD2E-440D-A68E-8FC100EA39A7}" xr6:coauthVersionLast="47" xr6:coauthVersionMax="47" xr10:uidLastSave="{00000000-0000-0000-0000-000000000000}"/>
  <bookViews>
    <workbookView xWindow="2340" yWindow="2340" windowWidth="25740" windowHeight="13785"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1" i="20" l="1"/>
  <c r="K51" i="19"/>
  <c r="J51" i="19"/>
  <c r="K25" i="19"/>
  <c r="J25" i="19"/>
  <c r="I25" i="19"/>
  <c r="H25" i="19"/>
  <c r="K21" i="19"/>
  <c r="J21" i="19"/>
  <c r="I17" i="19"/>
  <c r="H17" i="19"/>
  <c r="K13" i="19"/>
  <c r="J13" i="19"/>
  <c r="I13" i="19"/>
  <c r="H13" i="19"/>
  <c r="I132" i="18"/>
  <c r="H131" i="18"/>
  <c r="I127" i="18"/>
  <c r="H125" i="18"/>
  <c r="H124" i="18"/>
  <c r="H123" i="18"/>
  <c r="H115" i="18"/>
  <c r="H111" i="18"/>
  <c r="I93" i="18"/>
  <c r="I54" i="18"/>
  <c r="I26" i="18"/>
  <c r="I24" i="18"/>
  <c r="I22" i="18"/>
  <c r="I19" i="18"/>
  <c r="I18" i="18"/>
  <c r="I16" i="18"/>
  <c r="I12" i="18"/>
  <c r="W58" i="22" l="1"/>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8" i="22"/>
  <c r="Y38" i="22" s="1"/>
  <c r="W37" i="22"/>
  <c r="Y37" i="22" s="1"/>
  <c r="W36" i="22"/>
  <c r="Y36" i="22" s="1"/>
  <c r="W29" i="22"/>
  <c r="Y29" i="22" s="1"/>
  <c r="W28" i="22"/>
  <c r="Y28" i="22" s="1"/>
  <c r="W27" i="22"/>
  <c r="Y27" i="22" s="1"/>
  <c r="W26" i="22"/>
  <c r="Y26" i="22" s="1"/>
  <c r="W25" i="22"/>
  <c r="Y25" i="22" s="1"/>
  <c r="W24" i="22"/>
  <c r="Y24" i="22" s="1"/>
  <c r="W23" i="22"/>
  <c r="Y23" i="22" s="1"/>
  <c r="W22" i="22"/>
  <c r="W21" i="22"/>
  <c r="Y21" i="22" s="1"/>
  <c r="W20" i="22"/>
  <c r="Y20" i="22" s="1"/>
  <c r="W19" i="22"/>
  <c r="Y19" i="22" s="1"/>
  <c r="W18" i="22"/>
  <c r="Y18" i="22" s="1"/>
  <c r="W17" i="22"/>
  <c r="Y17" i="22" s="1"/>
  <c r="W16" i="22"/>
  <c r="Y16" i="22" s="1"/>
  <c r="W15" i="22"/>
  <c r="Y15" i="22" s="1"/>
  <c r="W14" i="22"/>
  <c r="W13" i="22"/>
  <c r="W12" i="22"/>
  <c r="Y12" i="22" s="1"/>
  <c r="W11" i="22"/>
  <c r="Y11" i="22" s="1"/>
  <c r="W9" i="22"/>
  <c r="Y9" i="22" s="1"/>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J90" i="19" s="1"/>
  <c r="K91" i="19"/>
  <c r="K90" i="19" s="1"/>
  <c r="I91" i="19"/>
  <c r="I90" i="19" s="1"/>
  <c r="H91" i="19"/>
  <c r="I85" i="18"/>
  <c r="H85" i="18"/>
  <c r="H91" i="18"/>
  <c r="I91" i="18"/>
  <c r="I21" i="21" l="1"/>
  <c r="H21" i="21"/>
  <c r="Y39" i="22"/>
  <c r="Y10" i="22"/>
  <c r="W39" i="22"/>
  <c r="I108" i="19"/>
  <c r="I109" i="19" s="1"/>
  <c r="J108" i="19"/>
  <c r="J109" i="19" s="1"/>
  <c r="W10" i="22"/>
  <c r="W30" i="22" s="1"/>
  <c r="W34" i="22"/>
  <c r="W63" i="22"/>
  <c r="K108" i="19"/>
  <c r="K109" i="19" s="1"/>
  <c r="H90" i="19"/>
  <c r="H108" i="19"/>
  <c r="H109" i="19" s="1"/>
  <c r="Y22" i="22"/>
  <c r="Y13" i="22"/>
  <c r="W59"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K60" i="19"/>
  <c r="I24" i="20"/>
  <c r="I27" i="20" s="1"/>
  <c r="H51" i="21"/>
  <c r="H53" i="21" s="1"/>
  <c r="I55" i="20"/>
  <c r="Y63" i="22"/>
  <c r="Y32" i="22"/>
  <c r="Y33" i="22" s="1"/>
  <c r="I36" i="21"/>
  <c r="K14" i="19"/>
  <c r="K61" i="19" s="1"/>
  <c r="J60" i="19"/>
  <c r="I133" i="18"/>
  <c r="I49" i="21"/>
  <c r="I44" i="18"/>
  <c r="H61" i="19"/>
  <c r="I14" i="19"/>
  <c r="I61" i="19" s="1"/>
  <c r="H72" i="18"/>
  <c r="H60" i="19"/>
  <c r="J14" i="19"/>
  <c r="J61" i="19" s="1"/>
  <c r="I9" i="18"/>
  <c r="I42" i="20"/>
  <c r="I51" i="21" l="1"/>
  <c r="I53" i="21" s="1"/>
  <c r="I57" i="20"/>
  <c r="I59" i="20" s="1"/>
  <c r="K62" i="19"/>
  <c r="J63" i="19"/>
  <c r="K64" i="19"/>
  <c r="K63" i="19"/>
  <c r="K67" i="19"/>
  <c r="K66" i="19"/>
  <c r="K68" i="19"/>
  <c r="H64" i="19"/>
  <c r="I72" i="18"/>
  <c r="I62" i="19"/>
  <c r="I63" i="19"/>
  <c r="I64" i="19"/>
  <c r="H62" i="19"/>
  <c r="H66" i="19" s="1"/>
  <c r="H63" i="19"/>
  <c r="J62" i="19"/>
  <c r="J66" i="19" s="1"/>
  <c r="J64" i="19"/>
  <c r="H68" i="19" l="1"/>
  <c r="H67" i="19"/>
  <c r="I66" i="19"/>
  <c r="I68" i="19"/>
  <c r="I67" i="19"/>
  <c r="J67" i="19"/>
  <c r="J68" i="19"/>
</calcChain>
</file>

<file path=xl/sharedStrings.xml><?xml version="1.0" encoding="utf-8"?>
<sst xmlns="http://schemas.openxmlformats.org/spreadsheetml/2006/main" count="539" uniqueCount="530">
  <si>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</si>
  <si>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</si>
  <si>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</si>
  <si>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</si>
  <si>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</si>
  <si>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</si>
  <si>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</si>
  <si>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</si>
  <si>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</si>
  <si>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</si>
  <si>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</si>
  <si>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</si>
  <si>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</si>
  <si>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</si>
  <si>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</si>
  <si>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</si>
  <si>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</si>
  <si>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</si>
  <si>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</si>
  <si>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</si>
  <si>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</si>
  <si>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</si>
  <si>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</si>
  <si>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</si>
  <si>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</si>
  <si>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</si>
  <si>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</si>
  <si>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</si>
  <si>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</si>
  <si>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</si>
  <si>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</si>
  <si>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</si>
  <si>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</si>
  <si>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</si>
  <si>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</si>
  <si>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</si>
  <si>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</si>
  <si>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</si>
  <si>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</si>
  <si>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</si>
  <si>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</si>
  <si>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</si>
  <si>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</si>
  <si>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</si>
  <si>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</si>
  <si>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</si>
  <si>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</si>
  <si>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</si>
  <si>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</si>
  <si>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</si>
  <si>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</si>
  <si>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</si>
  <si>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</si>
  <si>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</si>
  <si>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</si>
  <si>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</si>
  <si>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</si>
  <si>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</si>
  <si>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</si>
  <si>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</si>
  <si>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</si>
  <si>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</si>
  <si>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</si>
  <si>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</si>
  <si>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</si>
  <si>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</si>
  <si>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</si>
  <si>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</si>
  <si>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</si>
  <si>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</si>
  <si>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</si>
  <si>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</si>
  <si>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</si>
  <si>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</si>
  <si>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</si>
  <si>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</si>
  <si>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</si>
  <si>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</si>
  <si>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</si>
  <si>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</si>
  <si>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</si>
  <si>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</si>
  <si>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</si>
  <si>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</si>
  <si>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</si>
  <si>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</si>
  <si>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</si>
  <si>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</si>
  <si>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</si>
  <si>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</si>
  <si>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</si>
  <si>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</si>
  <si>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</si>
  <si>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</si>
  <si>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</si>
  <si>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</si>
  <si>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</si>
  <si>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</si>
  <si>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</si>
  <si>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</si>
  <si>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</si>
  <si>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</si>
  <si>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</si>
  <si>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</si>
  <si>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</si>
  <si>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</si>
  <si>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</si>
  <si>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</si>
  <si>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</si>
  <si>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</si>
  <si>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</si>
  <si>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</si>
  <si>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</si>
  <si>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</si>
  <si>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b/>
        <sz val="9"/>
        <rFont val="Arial"/>
        <family val="2"/>
        <charset val="238"/>
      </rPr>
      <t xml:space="preserve">A)  CAPITAL AND RESERVES </t>
    </r>
    <r>
      <rPr>
        <sz val="9"/>
        <rFont val="Arial"/>
        <family val="2"/>
        <charset val="238"/>
      </rPr>
      <t>(ADP 068 to 070+076+077+081+084+087)</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</si>
  <si>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</si>
  <si>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</si>
  <si>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</si>
  <si>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</si>
  <si>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</si>
  <si>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</si>
  <si>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</si>
  <si>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</si>
  <si>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</si>
  <si>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</si>
  <si>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</si>
  <si>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</si>
  <si>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</si>
  <si>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</si>
  <si>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</si>
  <si>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</si>
  <si>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</si>
  <si>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</si>
  <si>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</si>
  <si>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</si>
  <si>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</si>
  <si>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</si>
  <si>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</si>
  <si>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</si>
  <si>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</si>
  <si>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</si>
  <si>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</si>
  <si>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</si>
  <si>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</si>
  <si>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</si>
  <si>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</si>
  <si>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</si>
  <si>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</si>
  <si>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</si>
  <si>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</si>
  <si>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</si>
  <si>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</si>
  <si>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</si>
  <si>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</si>
  <si>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</si>
  <si>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</si>
  <si>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</si>
  <si>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</si>
  <si>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</si>
  <si>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</si>
  <si>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</si>
  <si>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</si>
  <si>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</si>
  <si>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</si>
  <si>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</si>
  <si>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</si>
  <si>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</si>
  <si>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</si>
  <si>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</si>
  <si>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</si>
  <si>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</si>
  <si>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</si>
  <si>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</si>
  <si>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</si>
  <si>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</si>
  <si>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</si>
  <si>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</si>
  <si>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</si>
  <si>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</si>
  <si>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</si>
  <si>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</si>
  <si>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</si>
  <si>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</si>
  <si>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</si>
  <si>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</si>
  <si>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</si>
  <si>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</si>
  <si>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</si>
  <si>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</si>
  <si>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</si>
  <si>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</si>
  <si>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</si>
  <si>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</si>
  <si>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</si>
  <si>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</si>
  <si>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</si>
  <si>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</si>
  <si>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</si>
  <si>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</si>
  <si>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</si>
  <si>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</si>
  <si>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</si>
  <si>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</si>
  <si>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</si>
  <si>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</si>
  <si>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</si>
  <si>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</si>
  <si>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</si>
  <si>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</si>
  <si>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</si>
  <si>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</si>
  <si>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</si>
  <si>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</si>
  <si>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</si>
  <si>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</si>
  <si>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</si>
  <si>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</si>
  <si>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</si>
  <si>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</si>
  <si>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</si>
  <si>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</si>
  <si>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</si>
  <si>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</si>
  <si>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</si>
  <si>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</si>
  <si>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</si>
  <si>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</si>
  <si>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</si>
  <si>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</si>
  <si>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</si>
  <si>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</si>
  <si>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</si>
  <si>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</si>
  <si>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</si>
  <si>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</si>
  <si>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</si>
  <si>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</si>
  <si>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</si>
  <si>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</si>
  <si>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</si>
  <si>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</si>
  <si>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</si>
  <si>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</si>
  <si>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</si>
  <si>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</si>
  <si>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</si>
  <si>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</si>
  <si>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</si>
  <si>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</si>
  <si>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</si>
  <si>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</si>
  <si>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</si>
  <si>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</si>
  <si>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</si>
  <si>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</si>
  <si>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</si>
  <si>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</si>
  <si>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</si>
  <si>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</si>
  <si>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</si>
  <si>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</si>
  <si>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</si>
  <si>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</si>
  <si>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</si>
  <si>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</si>
  <si>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</si>
  <si>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</si>
  <si>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</si>
  <si>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</si>
  <si>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</si>
  <si>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</si>
  <si>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</si>
  <si>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</si>
  <si>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</si>
  <si>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</si>
  <si>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</si>
  <si>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</si>
  <si>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</si>
  <si>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</si>
  <si>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</si>
  <si>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</si>
  <si>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</si>
  <si>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</si>
  <si>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</si>
  <si>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</si>
  <si>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</si>
  <si>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</si>
  <si>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</si>
  <si>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</si>
  <si>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</si>
  <si>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</si>
  <si>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</si>
  <si>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</si>
  <si>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</si>
  <si>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</si>
  <si>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</si>
  <si>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</si>
  <si>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</si>
  <si>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</si>
  <si>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</si>
  <si>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</si>
  <si>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</si>
  <si>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</si>
  <si>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</si>
  <si>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</si>
  <si>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</si>
  <si>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</si>
  <si>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</si>
  <si>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</si>
  <si>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</si>
  <si>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</si>
  <si>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</si>
  <si>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</si>
  <si>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</si>
  <si>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</si>
  <si>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</si>
  <si>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</si>
  <si>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</si>
  <si>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</si>
  <si>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</si>
  <si>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</si>
  <si>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</si>
  <si>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</si>
  <si>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</si>
  <si>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</si>
  <si>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</si>
  <si>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</si>
  <si>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</si>
  <si>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</si>
  <si>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</si>
  <si>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</si>
  <si>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</si>
  <si>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</si>
  <si>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</si>
  <si>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</si>
  <si>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</si>
  <si>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</si>
  <si>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</si>
  <si>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</si>
  <si>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</si>
  <si>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</si>
  <si>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</si>
  <si>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</si>
  <si>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</si>
  <si>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</si>
  <si>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</si>
  <si>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</si>
  <si>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</si>
  <si>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</si>
  <si>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</si>
  <si>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</si>
  <si>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</si>
  <si>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</si>
  <si>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</si>
  <si>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</si>
  <si>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</si>
  <si>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</si>
  <si>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</si>
  <si>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</si>
  <si>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</si>
  <si>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</si>
  <si>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</si>
  <si>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</si>
  <si>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</si>
  <si>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</si>
  <si>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</si>
  <si>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</si>
  <si>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</si>
  <si>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</si>
  <si>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</si>
  <si>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</si>
  <si>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</si>
  <si>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</si>
  <si>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</si>
  <si>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</si>
  <si>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</si>
  <si>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</si>
  <si>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</si>
  <si>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</si>
  <si>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</si>
  <si>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</si>
  <si>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</si>
  <si>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</si>
  <si>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</si>
  <si>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</si>
  <si>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</si>
  <si>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</si>
  <si>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</si>
  <si>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</si>
  <si>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</si>
  <si>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</si>
  <si>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</si>
  <si>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</si>
  <si>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</si>
  <si>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</si>
  <si>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</si>
  <si>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</si>
  <si>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</si>
  <si>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</si>
  <si>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</si>
  <si>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</si>
  <si>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</si>
  <si>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</si>
  <si>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</si>
  <si>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</si>
  <si>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</si>
  <si>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</si>
  <si>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</si>
  <si>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</si>
  <si>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</si>
  <si>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</si>
  <si>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</si>
  <si>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</si>
  <si>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</si>
  <si>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</si>
  <si>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</si>
  <si>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</si>
  <si>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</si>
  <si>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</si>
  <si>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</si>
  <si>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</si>
  <si>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</si>
  <si>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</si>
  <si>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</si>
  <si>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</si>
  <si>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</si>
  <si>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</si>
  <si>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</si>
  <si>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</si>
  <si>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</si>
  <si>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</si>
  <si>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</si>
  <si>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</si>
  <si>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</si>
  <si>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</si>
  <si>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</si>
  <si>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</si>
  <si>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</si>
  <si>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</si>
  <si>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</si>
  <si>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</si>
  <si>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</si>
  <si>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</si>
  <si>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</si>
  <si>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</si>
  <si>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</si>
  <si>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</si>
  <si>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</si>
  <si>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</si>
  <si>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</si>
  <si>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</si>
  <si>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</si>
  <si>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</si>
  <si>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</si>
  <si>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</si>
  <si>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</si>
  <si>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</si>
  <si>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</si>
  <si>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</si>
  <si>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</si>
  <si>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</si>
  <si>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</si>
  <si>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</si>
  <si>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</si>
  <si>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</si>
  <si>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</si>
  <si>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</si>
  <si>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</si>
  <si>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</si>
  <si>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</si>
  <si>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</si>
  <si>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</si>
  <si>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</si>
  <si>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</si>
  <si>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</si>
  <si>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</si>
  <si>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</si>
  <si>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</si>
  <si>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</si>
  <si>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</si>
  <si>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</si>
  <si>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</si>
  <si>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</si>
  <si>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</si>
  <si>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</si>
  <si>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</si>
  <si>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</si>
  <si>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</si>
  <si>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</si>
  <si>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</si>
  <si>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</si>
  <si>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</si>
  <si>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</si>
  <si>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</si>
  <si>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</si>
  <si>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</si>
  <si>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</si>
  <si>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</si>
  <si>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</si>
  <si>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</si>
  <si>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</si>
  <si>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</si>
  <si>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</si>
  <si>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</si>
  <si>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</si>
  <si>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</si>
  <si>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t>03145662</t>
  </si>
  <si>
    <t>HR</t>
  </si>
  <si>
    <t>040000817</t>
  </si>
  <si>
    <t>56994999963</t>
  </si>
  <si>
    <t>74780030Q33IX8LEE969</t>
  </si>
  <si>
    <t>1285</t>
  </si>
  <si>
    <t>JADRAN d.d.</t>
  </si>
  <si>
    <t>CRIKVENICA</t>
  </si>
  <si>
    <t>BANA JELAČIĆA 16</t>
  </si>
  <si>
    <t>uprava@jadran-crikvenica.hr</t>
  </si>
  <si>
    <t>www.jadran-crikvenica.hr</t>
  </si>
  <si>
    <t>KN</t>
  </si>
  <si>
    <t>RN</t>
  </si>
  <si>
    <t>NATALI  IVANČIĆ  MAJETIĆ</t>
  </si>
  <si>
    <t>051/800-482</t>
  </si>
  <si>
    <t>financije@jadran-crikvenica.hr</t>
  </si>
  <si>
    <t>balance as at 31.03.2021</t>
  </si>
  <si>
    <t>Submitter:____________JADRAN d.d._________________________________________________</t>
  </si>
  <si>
    <t>for the period 01.01.2021. to 31.03.2021.</t>
  </si>
  <si>
    <t>Submitter: _______________JADRAN d.d.__________________________________________________________</t>
  </si>
  <si>
    <t>for the period 01.01.2021 . to 31.03.2021.</t>
  </si>
  <si>
    <t>Submitter: ________JADRAN d.d._____________________________________________________</t>
  </si>
  <si>
    <t>NOTES TO FINANCIAL STATEMENTS - TFI
(drawn up for quarterly reporting periods)
Name of the issuer:   ________________JADRAN d.d._______________________________________
Personal identification number (OIB):   ___________56994999963_____________________________________________
Reporting period: ________________________________________01.01.-31.03.2021._____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</si>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</sst>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26">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15" fillId="10" borderId="12" xfId="0" applyNumberFormat="1" applyFont="1" applyFill="1" applyBorder="1" applyAlignment="1">
      <alignment horizontal="right" vertical="center" wrapText="1"/>
    </xf>
    <xf numFmtId="3" fontId="15" fillId="10" borderId="13" xfId="0" applyNumberFormat="1" applyFont="1" applyFill="1" applyBorder="1" applyAlignment="1">
      <alignment horizontal="right" vertical="center" wrapText="1"/>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3" fontId="5" fillId="0" borderId="41" xfId="5" applyNumberFormat="1" applyFont="1" applyBorder="1" applyAlignment="1" applyProtection="1">
      <alignment horizontal="right" vertical="center" shrinkToFit="1"/>
      <protection locked="0"/>
    </xf>
    <xf numFmtId="3" fontId="15" fillId="10" borderId="41" xfId="5" applyNumberFormat="1" applyFont="1" applyFill="1" applyBorder="1" applyAlignment="1" applyProtection="1">
      <alignment horizontal="right" vertical="center" shrinkToFit="1"/>
      <protection locked="0"/>
    </xf>
    <xf numFmtId="3" fontId="15" fillId="0" borderId="41" xfId="5" applyNumberFormat="1" applyFont="1" applyBorder="1" applyAlignment="1" applyProtection="1">
      <alignment horizontal="right" vertical="center" shrinkToFit="1"/>
      <protection locked="0"/>
    </xf>
    <xf numFmtId="3" fontId="5" fillId="0" borderId="41" xfId="5" applyNumberFormat="1" applyFont="1" applyBorder="1" applyAlignment="1" applyProtection="1">
      <alignment vertical="center"/>
      <protection locked="0"/>
    </xf>
    <xf numFmtId="3" fontId="5" fillId="0" borderId="41" xfId="0" applyNumberFormat="1" applyFont="1" applyBorder="1" applyAlignment="1" applyProtection="1">
      <alignment horizontal="right" vertical="center" wrapText="1"/>
      <protection locked="0"/>
    </xf>
    <xf numFmtId="3" fontId="5" fillId="0" borderId="41" xfId="0" applyNumberFormat="1" applyFont="1" applyBorder="1" applyAlignment="1" applyProtection="1">
      <alignment vertical="center" wrapText="1"/>
      <protection locked="0"/>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14" fontId="4" fillId="12" borderId="49" xfId="4" applyNumberFormat="1" applyFont="1" applyFill="1" applyBorder="1" applyAlignment="1" applyProtection="1">
      <alignment horizontal="center" vertical="center"/>
      <protection locked="0"/>
    </xf>
    <xf numFmtId="14" fontId="4" fillId="12" borderId="50"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5" fillId="11" borderId="42" xfId="4" applyFont="1" applyFill="1" applyBorder="1" applyAlignment="1">
      <alignment horizontal="right" vertical="center" wrapText="1"/>
    </xf>
    <xf numFmtId="0" fontId="5" fillId="11" borderId="43" xfId="4" applyFont="1" applyFill="1" applyBorder="1" applyAlignment="1">
      <alignment horizontal="right" vertical="center" wrapText="1"/>
    </xf>
    <xf numFmtId="49" fontId="4" fillId="12" borderId="49" xfId="4" applyNumberFormat="1" applyFont="1" applyFill="1" applyBorder="1" applyAlignment="1" applyProtection="1">
      <alignment horizontal="center" vertical="center"/>
      <protection locked="0"/>
    </xf>
    <xf numFmtId="49" fontId="4" fillId="12" borderId="50" xfId="4" applyNumberFormat="1" applyFont="1" applyFill="1" applyBorder="1" applyAlignment="1" applyProtection="1">
      <alignment horizontal="center" vertical="center"/>
      <protection locked="0"/>
    </xf>
    <xf numFmtId="0" fontId="26" fillId="11" borderId="42" xfId="4" applyFont="1" applyFill="1" applyBorder="1" applyAlignment="1">
      <alignment wrapText="1"/>
    </xf>
    <xf numFmtId="0" fontId="26" fillId="11" borderId="0" xfId="4" applyFont="1" applyFill="1" applyAlignment="1">
      <alignment wrapText="1"/>
    </xf>
    <xf numFmtId="0" fontId="26" fillId="11" borderId="0" xfId="4" applyFont="1" applyFill="1"/>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2" xfId="4" applyFont="1" applyFill="1" applyBorder="1" applyAlignment="1">
      <alignment horizontal="right" vertical="center"/>
    </xf>
    <xf numFmtId="0" fontId="5" fillId="11" borderId="43" xfId="4" applyFont="1" applyFill="1" applyBorder="1" applyAlignment="1">
      <alignment horizontal="right" vertical="center"/>
    </xf>
    <xf numFmtId="0" fontId="5" fillId="11" borderId="0" xfId="4" applyFont="1" applyFill="1" applyAlignment="1">
      <alignment horizontal="right" vertical="center" wrapText="1"/>
    </xf>
    <xf numFmtId="0" fontId="4" fillId="12" borderId="49" xfId="4" applyFont="1" applyFill="1" applyBorder="1" applyAlignment="1" applyProtection="1">
      <alignment horizontal="center" vertical="center"/>
      <protection locked="0"/>
    </xf>
    <xf numFmtId="0" fontId="4" fillId="12" borderId="50" xfId="4"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0" xfId="4" applyFont="1" applyFill="1" applyAlignment="1">
      <alignment horizontal="right" vertical="center"/>
    </xf>
    <xf numFmtId="0" fontId="4" fillId="12" borderId="49" xfId="4" applyFont="1" applyFill="1" applyBorder="1" applyAlignment="1" applyProtection="1">
      <alignment vertical="center"/>
      <protection locked="0"/>
    </xf>
    <xf numFmtId="0" fontId="4" fillId="12" borderId="51" xfId="4" applyFont="1" applyFill="1" applyBorder="1" applyAlignment="1" applyProtection="1">
      <alignment vertical="center"/>
      <protection locked="0"/>
    </xf>
    <xf numFmtId="0" fontId="4" fillId="12" borderId="50" xfId="4" applyFont="1" applyFill="1" applyBorder="1" applyAlignment="1" applyProtection="1">
      <alignment vertical="center"/>
      <protection locked="0"/>
    </xf>
    <xf numFmtId="0" fontId="27" fillId="11" borderId="42" xfId="4" applyFont="1" applyFill="1" applyBorder="1" applyAlignment="1">
      <alignment vertical="center"/>
    </xf>
    <xf numFmtId="0" fontId="27" fillId="11" borderId="0" xfId="4" applyFont="1" applyFill="1" applyAlignment="1">
      <alignment vertical="center"/>
    </xf>
    <xf numFmtId="0" fontId="5" fillId="11" borderId="0" xfId="4" applyFont="1" applyFill="1" applyAlignment="1">
      <alignment vertical="center"/>
    </xf>
    <xf numFmtId="0" fontId="26" fillId="12" borderId="49" xfId="4" applyFont="1" applyFill="1" applyBorder="1" applyProtection="1">
      <protection locked="0"/>
    </xf>
    <xf numFmtId="0" fontId="26" fillId="12" borderId="51" xfId="4" applyFont="1" applyFill="1" applyBorder="1" applyProtection="1">
      <protection locked="0"/>
    </xf>
    <xf numFmtId="0" fontId="26" fillId="12" borderId="50" xfId="4" applyFont="1" applyFill="1" applyBorder="1" applyProtection="1">
      <protection locked="0"/>
    </xf>
    <xf numFmtId="0" fontId="5" fillId="11" borderId="42"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Alignment="1">
      <alignment vertical="top" wrapText="1"/>
    </xf>
    <xf numFmtId="0" fontId="26" fillId="11" borderId="0" xfId="4" applyFont="1" applyFill="1" applyAlignment="1">
      <alignment vertical="top"/>
    </xf>
    <xf numFmtId="0" fontId="26" fillId="11" borderId="0" xfId="4" applyFont="1" applyFill="1" applyProtection="1">
      <protection locked="0"/>
    </xf>
    <xf numFmtId="49" fontId="4" fillId="12" borderId="49" xfId="4" applyNumberFormat="1" applyFont="1" applyFill="1" applyBorder="1" applyAlignment="1" applyProtection="1">
      <alignment vertical="center"/>
      <protection locked="0"/>
    </xf>
    <xf numFmtId="49" fontId="4" fillId="12" borderId="51" xfId="4" applyNumberFormat="1" applyFont="1" applyFill="1" applyBorder="1" applyAlignment="1" applyProtection="1">
      <alignment vertical="center"/>
      <protection locked="0"/>
    </xf>
    <xf numFmtId="49" fontId="4" fillId="12" borderId="50" xfId="4" applyNumberFormat="1" applyFont="1" applyFill="1" applyBorder="1" applyAlignment="1" applyProtection="1">
      <alignment vertical="center"/>
      <protection locked="0"/>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5" fillId="11" borderId="0" xfId="4" applyFont="1" applyFill="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2" borderId="49" xfId="4" applyFont="1" applyFill="1" applyBorder="1" applyAlignment="1" applyProtection="1">
      <alignment vertical="center"/>
      <protection locked="0"/>
    </xf>
    <xf numFmtId="0" fontId="26" fillId="12" borderId="51" xfId="4" applyFont="1" applyFill="1" applyBorder="1" applyAlignment="1" applyProtection="1">
      <alignment vertical="center"/>
      <protection locked="0"/>
    </xf>
    <xf numFmtId="0" fontId="26" fillId="12" borderId="50" xfId="4" applyFont="1" applyFill="1" applyBorder="1" applyAlignment="1" applyProtection="1">
      <alignment vertical="center"/>
      <protection locked="0"/>
    </xf>
    <xf numFmtId="0" fontId="5" fillId="0" borderId="41" xfId="0" applyFont="1" applyBorder="1" applyAlignment="1">
      <alignment horizontal="left" vertical="center" wrapText="1"/>
    </xf>
    <xf numFmtId="0" fontId="5" fillId="9" borderId="41" xfId="0" applyFont="1" applyFill="1" applyBorder="1" applyAlignment="1">
      <alignment horizontal="left" vertical="center" wrapText="1"/>
    </xf>
    <xf numFmtId="0" fontId="4" fillId="9" borderId="41" xfId="0" applyFont="1" applyFill="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4" fillId="0" borderId="41" xfId="0" applyFont="1" applyBorder="1" applyAlignment="1">
      <alignment horizontal="left" vertical="center" wrapText="1"/>
    </xf>
    <xf numFmtId="0" fontId="5" fillId="11"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9" borderId="41" xfId="0" applyFont="1" applyFill="1" applyBorder="1" applyAlignment="1">
      <alignment horizontal="left" vertical="center" wrapText="1" inden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2" fillId="4" borderId="41" xfId="0" applyFont="1" applyFill="1" applyBorder="1" applyAlignment="1">
      <alignment vertical="center" wrapText="1"/>
    </xf>
    <xf numFmtId="0" fontId="0" fillId="0" borderId="41" xfId="0" applyBorder="1"/>
    <xf numFmtId="0" fontId="16" fillId="3" borderId="41" xfId="3" applyFont="1" applyFill="1" applyBorder="1" applyAlignment="1">
      <alignment horizontal="center" vertical="center"/>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5" fillId="0" borderId="41" xfId="0" applyFont="1" applyBorder="1" applyAlignment="1">
      <alignment horizontal="left" vertical="center" wrapText="1" inden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0" fillId="0" borderId="0" xfId="0" applyAlignment="1">
      <alignment horizont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6" fillId="2" borderId="4" xfId="3" applyFont="1" applyFill="1" applyBorder="1" applyAlignment="1" applyProtection="1">
      <alignment vertical="center" wrapText="1"/>
      <protection locked="0"/>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5" fillId="0" borderId="12" xfId="0" applyFont="1" applyBorder="1" applyAlignment="1">
      <alignment horizontal="left" vertical="center" wrapText="1"/>
    </xf>
    <xf numFmtId="0" fontId="5" fillId="0" borderId="12" xfId="0" applyFont="1" applyBorder="1" applyAlignment="1">
      <alignment horizontal="left" vertical="center" wrapText="1" indent="1"/>
    </xf>
    <xf numFmtId="0" fontId="4" fillId="10" borderId="12" xfId="0" applyFont="1" applyFill="1" applyBorder="1" applyAlignment="1">
      <alignment horizontal="left" vertical="center" wrapText="1"/>
    </xf>
    <xf numFmtId="0" fontId="5" fillId="0" borderId="27" xfId="0" applyFont="1" applyBorder="1" applyAlignment="1">
      <alignment horizontal="left" vertical="center" wrapTex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27" xfId="0" applyFont="1" applyBorder="1" applyAlignment="1">
      <alignment horizontal="left" vertical="center" wrapText="1" inden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16"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40" xfId="0" applyFont="1" applyBorder="1"/>
    <xf numFmtId="0" fontId="3" fillId="0" borderId="0" xfId="0" applyFont="1" applyAlignment="1">
      <alignment horizontal="left" vertical="top" wrapText="1"/>
    </xf>
    <xf numFmtId="0" fontId="3"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C858A347-8131-4DDE-9551-8B7A469A9E28}"/>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91" connectionId="0">
    <xmlCellPr id="1" xr6:uid="{00000000-0010-0000-A400-000001000000}" uniqueName="P1075256">
      <xmlPr mapId="1" xpath="/TFI-IZD-POD/IFP-GFI-IZD-POD_1000374/P1075256" xmlDataType="decimal"/>
    </xmlCellPr>
  </singleXmlCell>
  <singleXmlCell id="170" xr6:uid="{00000000-000C-0000-FFFF-FFFFA5000000}" r="I91" connectionId="0">
    <xmlCellPr id="1" xr6:uid="{00000000-0010-0000-A500-000001000000}" uniqueName="P1075257">
      <xmlPr mapId="1" xpath="/TFI-IZD-POD/IFP-GFI-IZD-POD_1000374/P1075257" xmlDataType="decimal"/>
    </xmlCellPr>
  </singleXmlCell>
  <singleXmlCell id="171" xr6:uid="{00000000-000C-0000-FFFF-FFFFA6000000}" r="H92" connectionId="0">
    <xmlCellPr id="1" xr6:uid="{00000000-0010-0000-A600-000001000000}" uniqueName="P1075258">
      <xmlPr mapId="1" xpath="/TFI-IZD-POD/IFP-GFI-IZD-POD_1000374/P1075258" xmlDataType="decimal"/>
    </xmlCellPr>
  </singleXmlCell>
  <singleXmlCell id="172" xr6:uid="{00000000-000C-0000-FFFF-FFFFA7000000}" r="I92" connectionId="0">
    <xmlCellPr id="1" xr6:uid="{00000000-0010-0000-A700-000001000000}" uniqueName="P1075259">
      <xmlPr mapId="1" xpath="/TFI-IZD-POD/IFP-GFI-IZD-POD_1000374/P1075259" xmlDataType="decimal"/>
    </xmlCellPr>
  </singleXmlCell>
  <singleXmlCell id="173" xr6:uid="{00000000-000C-0000-FFFF-FFFFA8000000}" r="H93" connectionId="0">
    <xmlCellPr id="1" xr6:uid="{00000000-0010-0000-A800-000001000000}" uniqueName="P1075260">
      <xmlPr mapId="1" xpath="/TFI-IZD-POD/IFP-GFI-IZD-POD_1000374/P1075260" xmlDataType="decimal"/>
    </xmlCellPr>
  </singleXmlCell>
  <singleXmlCell id="174" xr6:uid="{00000000-000C-0000-FFFF-FFFFA9000000}" r="I93" connectionId="0">
    <xmlCellPr id="1" xr6:uid="{00000000-0010-0000-A900-000001000000}" uniqueName="P1075261">
      <xmlPr mapId="1" xpath="/TFI-IZD-POD/IFP-GFI-IZD-POD_1000374/P1075261" xmlDataType="decimal"/>
    </xmlCellPr>
  </singleXmlCell>
  <singleXmlCell id="175" xr6:uid="{00000000-000C-0000-FFFF-FFFFAA000000}" r="H94" connectionId="0">
    <xmlCellPr id="1" xr6:uid="{00000000-0010-0000-AA00-000001000000}" uniqueName="P1075262">
      <xmlPr mapId="1" xpath="/TFI-IZD-POD/IFP-GFI-IZD-POD_1000374/P1075262" xmlDataType="decimal"/>
    </xmlCellPr>
  </singleXmlCell>
  <singleXmlCell id="176" xr6:uid="{00000000-000C-0000-FFFF-FFFFAB000000}" r="I94" connectionId="0">
    <xmlCellPr id="1" xr6:uid="{00000000-0010-0000-AB00-000001000000}" uniqueName="P1075263">
      <xmlPr mapId="1" xpath="/TFI-IZD-POD/IFP-GFI-IZD-POD_1000374/P1075263" xmlDataType="decimal"/>
    </xmlCellPr>
  </singleXmlCell>
  <singleXmlCell id="177" xr6:uid="{00000000-000C-0000-FFFF-FFFFAC000000}" r="H95" connectionId="0">
    <xmlCellPr id="1" xr6:uid="{00000000-0010-0000-AC00-000001000000}" uniqueName="P1075264">
      <xmlPr mapId="1" xpath="/TFI-IZD-POD/IFP-GFI-IZD-POD_1000374/P1075264" xmlDataType="decimal"/>
    </xmlCellPr>
  </singleXmlCell>
  <singleXmlCell id="178" xr6:uid="{00000000-000C-0000-FFFF-FFFFAD000000}" r="I95" connectionId="0">
    <xmlCellPr id="1" xr6:uid="{00000000-0010-0000-AD00-000001000000}" uniqueName="P1075265">
      <xmlPr mapId="1" xpath="/TFI-IZD-POD/IFP-GFI-IZD-POD_1000374/P1075265" xmlDataType="decimal"/>
    </xmlCellPr>
  </singleXmlCell>
  <singleXmlCell id="179" xr6:uid="{00000000-000C-0000-FFFF-FFFFAE000000}" r="H96" connectionId="0">
    <xmlCellPr id="1" xr6:uid="{00000000-0010-0000-AE00-000001000000}" uniqueName="P1075266">
      <xmlPr mapId="1" xpath="/TFI-IZD-POD/IFP-GFI-IZD-POD_1000374/P1075266" xmlDataType="decimal"/>
    </xmlCellPr>
  </singleXmlCell>
  <singleXmlCell id="180" xr6:uid="{00000000-000C-0000-FFFF-FFFFAF000000}" r="I96" connectionId="0">
    <xmlCellPr id="1" xr6:uid="{00000000-0010-0000-AF00-000001000000}" uniqueName="P1075267">
      <xmlPr mapId="1" xpath="/TFI-IZD-POD/IFP-GFI-IZD-POD_1000374/P1075267" xmlDataType="decimal"/>
    </xmlCellPr>
  </singleXmlCell>
  <singleXmlCell id="181" xr6:uid="{00000000-000C-0000-FFFF-FFFFB0000000}" r="H97" connectionId="0">
    <xmlCellPr id="1" xr6:uid="{00000000-0010-0000-B000-000001000000}" uniqueName="P1075268">
      <xmlPr mapId="1" xpath="/TFI-IZD-POD/IFP-GFI-IZD-POD_1000374/P1075268" xmlDataType="decimal"/>
    </xmlCellPr>
  </singleXmlCell>
  <singleXmlCell id="182" xr6:uid="{00000000-000C-0000-FFFF-FFFFB1000000}" r="I97" connectionId="0">
    <xmlCellPr id="1" xr6:uid="{00000000-0010-0000-B100-000001000000}" uniqueName="P1075269">
      <xmlPr mapId="1" xpath="/TFI-IZD-POD/IFP-GFI-IZD-POD_1000374/P1075269" xmlDataType="decimal"/>
    </xmlCellPr>
  </singleXmlCell>
  <singleXmlCell id="183" xr6:uid="{00000000-000C-0000-FFFF-FFFFB2000000}" r="H98" connectionId="0">
    <xmlCellPr id="1" xr6:uid="{00000000-0010-0000-B200-000001000000}" uniqueName="P1075270">
      <xmlPr mapId="1" xpath="/TFI-IZD-POD/IFP-GFI-IZD-POD_1000374/P1075270" xmlDataType="decimal"/>
    </xmlCellPr>
  </singleXmlCell>
  <singleXmlCell id="184" xr6:uid="{00000000-000C-0000-FFFF-FFFFB3000000}" r="I98" connectionId="0">
    <xmlCellPr id="1" xr6:uid="{00000000-0010-0000-B300-000001000000}" uniqueName="P1075271">
      <xmlPr mapId="1" xpath="/TFI-IZD-POD/IFP-GFI-IZD-POD_1000374/P1075271" xmlDataType="decimal"/>
    </xmlCellPr>
  </singleXmlCell>
  <singleXmlCell id="185" xr6:uid="{00000000-000C-0000-FFFF-FFFFB4000000}" r="H99" connectionId="0">
    <xmlCellPr id="1" xr6:uid="{00000000-0010-0000-B400-000001000000}" uniqueName="P1075272">
      <xmlPr mapId="1" xpath="/TFI-IZD-POD/IFP-GFI-IZD-POD_1000374/P1075272" xmlDataType="decimal"/>
    </xmlCellPr>
  </singleXmlCell>
  <singleXmlCell id="186" xr6:uid="{00000000-000C-0000-FFFF-FFFFB5000000}" r="I99" connectionId="0">
    <xmlCellPr id="1" xr6:uid="{00000000-0010-0000-B500-000001000000}" uniqueName="P1075273">
      <xmlPr mapId="1" xpath="/TFI-IZD-POD/IFP-GFI-IZD-POD_1000374/P1075273" xmlDataType="decimal"/>
    </xmlCellPr>
  </singleXmlCell>
  <singleXmlCell id="187" xr6:uid="{00000000-000C-0000-FFFF-FFFFB6000000}" r="H100" connectionId="0">
    <xmlCellPr id="1" xr6:uid="{00000000-0010-0000-B600-000001000000}" uniqueName="P1075274">
      <xmlPr mapId="1" xpath="/TFI-IZD-POD/IFP-GFI-IZD-POD_1000374/P1075274" xmlDataType="decimal"/>
    </xmlCellPr>
  </singleXmlCell>
  <singleXmlCell id="188" xr6:uid="{00000000-000C-0000-FFFF-FFFFB7000000}" r="I100" connectionId="0">
    <xmlCellPr id="1" xr6:uid="{00000000-0010-0000-B700-000001000000}" uniqueName="P1075275">
      <xmlPr mapId="1" xpath="/TFI-IZD-POD/IFP-GFI-IZD-POD_1000374/P1075275" xmlDataType="decimal"/>
    </xmlCellPr>
  </singleXmlCell>
  <singleXmlCell id="189" xr6:uid="{00000000-000C-0000-FFFF-FFFFB8000000}" r="H101" connectionId="0">
    <xmlCellPr id="1" xr6:uid="{00000000-0010-0000-B800-000001000000}" uniqueName="P1075276">
      <xmlPr mapId="1" xpath="/TFI-IZD-POD/IFP-GFI-IZD-POD_1000374/P1075276" xmlDataType="decimal"/>
    </xmlCellPr>
  </singleXmlCell>
  <singleXmlCell id="190" xr6:uid="{00000000-000C-0000-FFFF-FFFFB9000000}" r="I101" connectionId="0">
    <xmlCellPr id="1" xr6:uid="{00000000-0010-0000-B900-000001000000}" uniqueName="P1075277">
      <xmlPr mapId="1" xpath="/TFI-IZD-POD/IFP-GFI-IZD-POD_1000374/P1075277" xmlDataType="decimal"/>
    </xmlCellPr>
  </singleXmlCell>
  <singleXmlCell id="191" xr6:uid="{00000000-000C-0000-FFFF-FFFFBA000000}" r="H102" connectionId="0">
    <xmlCellPr id="1" xr6:uid="{00000000-0010-0000-BA00-000001000000}" uniqueName="P1075278">
      <xmlPr mapId="1" xpath="/TFI-IZD-POD/IFP-GFI-IZD-POD_1000374/P1075278" xmlDataType="decimal"/>
    </xmlCellPr>
  </singleXmlCell>
  <singleXmlCell id="192" xr6:uid="{00000000-000C-0000-FFFF-FFFFBB000000}" r="I102" connectionId="0">
    <xmlCellPr id="1" xr6:uid="{00000000-0010-0000-BB00-000001000000}" uniqueName="P1075279">
      <xmlPr mapId="1" xpath="/TFI-IZD-POD/IFP-GFI-IZD-POD_1000374/P1075279" xmlDataType="decimal"/>
    </xmlCellPr>
  </singleXmlCell>
  <singleXmlCell id="193" xr6:uid="{00000000-000C-0000-FFFF-FFFFBC000000}" r="H103" connectionId="0">
    <xmlCellPr id="1" xr6:uid="{00000000-0010-0000-BC00-000001000000}" uniqueName="P1075280">
      <xmlPr mapId="1" xpath="/TFI-IZD-POD/IFP-GFI-IZD-POD_1000374/P1075280" xmlDataType="decimal"/>
    </xmlCellPr>
  </singleXmlCell>
  <singleXmlCell id="194" xr6:uid="{00000000-000C-0000-FFFF-FFFFBD000000}" r="I103" connectionId="0">
    <xmlCellPr id="1" xr6:uid="{00000000-0010-0000-BD00-000001000000}" uniqueName="P1075281">
      <xmlPr mapId="1" xpath="/TFI-IZD-POD/IFP-GFI-IZD-POD_1000374/P1075281" xmlDataType="decimal"/>
    </xmlCellPr>
  </singleXmlCell>
  <singleXmlCell id="195" xr6:uid="{00000000-000C-0000-FFFF-FFFFBE000000}" r="H104" connectionId="0">
    <xmlCellPr id="1" xr6:uid="{00000000-0010-0000-BE00-000001000000}" uniqueName="P1075282">
      <xmlPr mapId="1" xpath="/TFI-IZD-POD/IFP-GFI-IZD-POD_1000374/P1075282" xmlDataType="decimal"/>
    </xmlCellPr>
  </singleXmlCell>
  <singleXmlCell id="196" xr6:uid="{00000000-000C-0000-FFFF-FFFFBF000000}" r="I104" connectionId="0">
    <xmlCellPr id="1" xr6:uid="{00000000-0010-0000-BF00-000001000000}" uniqueName="P1075283">
      <xmlPr mapId="1" xpath="/TFI-IZD-POD/IFP-GFI-IZD-POD_1000374/P1075283" xmlDataType="decimal"/>
    </xmlCellPr>
  </singleXmlCell>
  <singleXmlCell id="197" xr6:uid="{00000000-000C-0000-FFFF-FFFFC0000000}" r="H105" connectionId="0">
    <xmlCellPr id="1" xr6:uid="{00000000-0010-0000-C000-000001000000}" uniqueName="P1075284">
      <xmlPr mapId="1" xpath="/TFI-IZD-POD/IFP-GFI-IZD-POD_1000374/P1075284" xmlDataType="decimal"/>
    </xmlCellPr>
  </singleXmlCell>
  <singleXmlCell id="198" xr6:uid="{00000000-000C-0000-FFFF-FFFFC1000000}" r="I105" connectionId="0">
    <xmlCellPr id="1" xr6:uid="{00000000-0010-0000-C100-000001000000}" uniqueName="P1075285">
      <xmlPr mapId="1" xpath="/TFI-IZD-POD/IFP-GFI-IZD-POD_1000374/P1075285" xmlDataType="decimal"/>
    </xmlCellPr>
  </singleXmlCell>
  <singleXmlCell id="199" xr6:uid="{00000000-000C-0000-FFFF-FFFFC2000000}" r="H106" connectionId="0">
    <xmlCellPr id="1" xr6:uid="{00000000-0010-0000-C200-000001000000}" uniqueName="P1075286">
      <xmlPr mapId="1" xpath="/TFI-IZD-POD/IFP-GFI-IZD-POD_1000374/P1075286" xmlDataType="decimal"/>
    </xmlCellPr>
  </singleXmlCell>
  <singleXmlCell id="200" xr6:uid="{00000000-000C-0000-FFFF-FFFFC3000000}" r="I106" connectionId="0">
    <xmlCellPr id="1" xr6:uid="{00000000-0010-0000-C300-000001000000}" uniqueName="P1075287">
      <xmlPr mapId="1" xpath="/TFI-IZD-POD/IFP-GFI-IZD-POD_1000374/P1075287" xmlDataType="decimal"/>
    </xmlCellPr>
  </singleXmlCell>
  <singleXmlCell id="201" xr6:uid="{00000000-000C-0000-FFFF-FFFFC4000000}" r="H107" connectionId="0">
    <xmlCellPr id="1" xr6:uid="{00000000-0010-0000-C400-000001000000}" uniqueName="P1075288">
      <xmlPr mapId="1" xpath="/TFI-IZD-POD/IFP-GFI-IZD-POD_1000374/P1075288" xmlDataType="decimal"/>
    </xmlCellPr>
  </singleXmlCell>
  <singleXmlCell id="202" xr6:uid="{00000000-000C-0000-FFFF-FFFFC5000000}" r="I107" connectionId="0">
    <xmlCellPr id="1" xr6:uid="{00000000-0010-0000-C500-000001000000}" uniqueName="P1075289">
      <xmlPr mapId="1" xpath="/TFI-IZD-POD/IFP-GFI-IZD-POD_1000374/P1075289" xmlDataType="decimal"/>
    </xmlCellPr>
  </singleXmlCell>
  <singleXmlCell id="203" xr6:uid="{00000000-000C-0000-FFFF-FFFFC6000000}" r="H108" connectionId="0">
    <xmlCellPr id="1" xr6:uid="{00000000-0010-0000-C600-000001000000}" uniqueName="P1075290">
      <xmlPr mapId="1" xpath="/TFI-IZD-POD/IFP-GFI-IZD-POD_1000374/P1075290" xmlDataType="decimal"/>
    </xmlCellPr>
  </singleXmlCell>
  <singleXmlCell id="204" xr6:uid="{00000000-000C-0000-FFFF-FFFFC7000000}" r="I108" connectionId="0">
    <xmlCellPr id="1" xr6:uid="{00000000-0010-0000-C700-000001000000}" uniqueName="P1075291">
      <xmlPr mapId="1" xpath="/TFI-IZD-POD/IFP-GFI-IZD-POD_1000374/P1075291" xmlDataType="decimal"/>
    </xmlCellPr>
  </singleXmlCell>
  <singleXmlCell id="205" xr6:uid="{00000000-000C-0000-FFFF-FFFFC8000000}" r="H109" connectionId="0">
    <xmlCellPr id="1" xr6:uid="{00000000-0010-0000-C800-000001000000}" uniqueName="P1075292">
      <xmlPr mapId="1" xpath="/TFI-IZD-POD/IFP-GFI-IZD-POD_1000374/P1075292" xmlDataType="decimal"/>
    </xmlCellPr>
  </singleXmlCell>
  <singleXmlCell id="206" xr6:uid="{00000000-000C-0000-FFFF-FFFFC9000000}" r="I109" connectionId="0">
    <xmlCellPr id="1" xr6:uid="{00000000-0010-0000-C900-000001000000}" uniqueName="P1075293">
      <xmlPr mapId="1" xpath="/TFI-IZD-POD/IFP-GFI-IZD-POD_1000374/P1075293" xmlDataType="decimal"/>
    </xmlCellPr>
  </singleXmlCell>
  <singleXmlCell id="207" xr6:uid="{00000000-000C-0000-FFFF-FFFFCA000000}" r="H110" connectionId="0">
    <xmlCellPr id="1" xr6:uid="{00000000-0010-0000-CA00-000001000000}" uniqueName="P1075294">
      <xmlPr mapId="1" xpath="/TFI-IZD-POD/IFP-GFI-IZD-POD_1000374/P1075294" xmlDataType="decimal"/>
    </xmlCellPr>
  </singleXmlCell>
  <singleXmlCell id="208" xr6:uid="{00000000-000C-0000-FFFF-FFFFCB000000}" r="I110" connectionId="0">
    <xmlCellPr id="1" xr6:uid="{00000000-0010-0000-CB00-000001000000}" uniqueName="P1075295">
      <xmlPr mapId="1" xpath="/TFI-IZD-POD/IFP-GFI-IZD-POD_1000374/P1075295" xmlDataType="decimal"/>
    </xmlCellPr>
  </singleXmlCell>
  <singleXmlCell id="209" xr6:uid="{00000000-000C-0000-FFFF-FFFFCC000000}" r="H111" connectionId="0">
    <xmlCellPr id="1" xr6:uid="{00000000-0010-0000-CC00-000001000000}" uniqueName="P1075296">
      <xmlPr mapId="1" xpath="/TFI-IZD-POD/IFP-GFI-IZD-POD_1000374/P1075296" xmlDataType="decimal"/>
    </xmlCellPr>
  </singleXmlCell>
  <singleXmlCell id="210" xr6:uid="{00000000-000C-0000-FFFF-FFFFCD000000}" r="I111" connectionId="0">
    <xmlCellPr id="1" xr6:uid="{00000000-0010-0000-CD00-000001000000}" uniqueName="P1075297">
      <xmlPr mapId="1" xpath="/TFI-IZD-POD/IFP-GFI-IZD-POD_1000374/P1075297" xmlDataType="decimal"/>
    </xmlCellPr>
  </singleXmlCell>
  <singleXmlCell id="211" xr6:uid="{00000000-000C-0000-FFFF-FFFFCE000000}" r="H112" connectionId="0">
    <xmlCellPr id="1" xr6:uid="{00000000-0010-0000-CE00-000001000000}" uniqueName="P1075298">
      <xmlPr mapId="1" xpath="/TFI-IZD-POD/IFP-GFI-IZD-POD_1000374/P1075298" xmlDataType="decimal"/>
    </xmlCellPr>
  </singleXmlCell>
  <singleXmlCell id="212" xr6:uid="{00000000-000C-0000-FFFF-FFFFCF000000}" r="I112" connectionId="0">
    <xmlCellPr id="1" xr6:uid="{00000000-0010-0000-CF00-000001000000}" uniqueName="P1075299">
      <xmlPr mapId="1" xpath="/TFI-IZD-POD/IFP-GFI-IZD-POD_1000374/P1075299" xmlDataType="decimal"/>
    </xmlCellPr>
  </singleXmlCell>
  <singleXmlCell id="213" xr6:uid="{00000000-000C-0000-FFFF-FFFFD0000000}" r="H113" connectionId="0">
    <xmlCellPr id="1" xr6:uid="{00000000-0010-0000-D000-000001000000}" uniqueName="P1075300">
      <xmlPr mapId="1" xpath="/TFI-IZD-POD/IFP-GFI-IZD-POD_1000374/P1075300" xmlDataType="decimal"/>
    </xmlCellPr>
  </singleXmlCell>
  <singleXmlCell id="214" xr6:uid="{00000000-000C-0000-FFFF-FFFFD1000000}" r="I113" connectionId="0">
    <xmlCellPr id="1" xr6:uid="{00000000-0010-0000-D100-000001000000}" uniqueName="P1075301">
      <xmlPr mapId="1" xpath="/TFI-IZD-POD/IFP-GFI-IZD-POD_1000374/P1075301" xmlDataType="decimal"/>
    </xmlCellPr>
  </singleXmlCell>
  <singleXmlCell id="215" xr6:uid="{00000000-000C-0000-FFFF-FFFFD2000000}" r="H114" connectionId="0">
    <xmlCellPr id="1" xr6:uid="{00000000-0010-0000-D200-000001000000}" uniqueName="P1075302">
      <xmlPr mapId="1" xpath="/TFI-IZD-POD/IFP-GFI-IZD-POD_1000374/P1075302" xmlDataType="decimal"/>
    </xmlCellPr>
  </singleXmlCell>
  <singleXmlCell id="216" xr6:uid="{00000000-000C-0000-FFFF-FFFFD3000000}" r="I114" connectionId="0">
    <xmlCellPr id="1" xr6:uid="{00000000-0010-0000-D300-000001000000}" uniqueName="P1075303">
      <xmlPr mapId="1" xpath="/TFI-IZD-POD/IFP-GFI-IZD-POD_1000374/P1075303" xmlDataType="decimal"/>
    </xmlCellPr>
  </singleXmlCell>
  <singleXmlCell id="217" xr6:uid="{00000000-000C-0000-FFFF-FFFFD4000000}" r="H115" connectionId="0">
    <xmlCellPr id="1" xr6:uid="{00000000-0010-0000-D400-000001000000}" uniqueName="P1075304">
      <xmlPr mapId="1" xpath="/TFI-IZD-POD/IFP-GFI-IZD-POD_1000374/P1075304" xmlDataType="decimal"/>
    </xmlCellPr>
  </singleXmlCell>
  <singleXmlCell id="218" xr6:uid="{00000000-000C-0000-FFFF-FFFFD5000000}" r="I115" connectionId="0">
    <xmlCellPr id="1" xr6:uid="{00000000-0010-0000-D500-000001000000}" uniqueName="P1075305">
      <xmlPr mapId="1" xpath="/TFI-IZD-POD/IFP-GFI-IZD-POD_1000374/P1075305" xmlDataType="decimal"/>
    </xmlCellPr>
  </singleXmlCell>
  <singleXmlCell id="219" xr6:uid="{00000000-000C-0000-FFFF-FFFFD6000000}" r="H116" connectionId="0">
    <xmlCellPr id="1" xr6:uid="{00000000-0010-0000-D600-000001000000}" uniqueName="P1075306">
      <xmlPr mapId="1" xpath="/TFI-IZD-POD/IFP-GFI-IZD-POD_1000374/P1075306" xmlDataType="decimal"/>
    </xmlCellPr>
  </singleXmlCell>
  <singleXmlCell id="220" xr6:uid="{00000000-000C-0000-FFFF-FFFFD7000000}" r="I116" connectionId="0">
    <xmlCellPr id="1" xr6:uid="{00000000-0010-0000-D700-000001000000}" uniqueName="P1075307">
      <xmlPr mapId="1" xpath="/TFI-IZD-POD/IFP-GFI-IZD-POD_1000374/P1075307" xmlDataType="decimal"/>
    </xmlCellPr>
  </singleXmlCell>
  <singleXmlCell id="221" xr6:uid="{00000000-000C-0000-FFFF-FFFFD8000000}" r="H117" connectionId="0">
    <xmlCellPr id="1" xr6:uid="{00000000-0010-0000-D800-000001000000}" uniqueName="P1075308">
      <xmlPr mapId="1" xpath="/TFI-IZD-POD/IFP-GFI-IZD-POD_1000374/P1075308" xmlDataType="decimal"/>
    </xmlCellPr>
  </singleXmlCell>
  <singleXmlCell id="222" xr6:uid="{00000000-000C-0000-FFFF-FFFFD9000000}" r="I117" connectionId="0">
    <xmlCellPr id="1" xr6:uid="{00000000-0010-0000-D900-000001000000}" uniqueName="P1075309">
      <xmlPr mapId="1" xpath="/TFI-IZD-POD/IFP-GFI-IZD-POD_1000374/P1075309" xmlDataType="decimal"/>
    </xmlCellPr>
  </singleXmlCell>
  <singleXmlCell id="223" xr6:uid="{00000000-000C-0000-FFFF-FFFFDA000000}" r="H118" connectionId="0">
    <xmlCellPr id="1" xr6:uid="{00000000-0010-0000-DA00-000001000000}" uniqueName="P1075310">
      <xmlPr mapId="1" xpath="/TFI-IZD-POD/IFP-GFI-IZD-POD_1000374/P1075310" xmlDataType="decimal"/>
    </xmlCellPr>
  </singleXmlCell>
  <singleXmlCell id="224" xr6:uid="{00000000-000C-0000-FFFF-FFFFDB000000}" r="I118" connectionId="0">
    <xmlCellPr id="1" xr6:uid="{00000000-0010-0000-DB00-000001000000}" uniqueName="P1075311">
      <xmlPr mapId="1" xpath="/TFI-IZD-POD/IFP-GFI-IZD-POD_1000374/P1075311" xmlDataType="decimal"/>
    </xmlCellPr>
  </singleXmlCell>
  <singleXmlCell id="225" xr6:uid="{00000000-000C-0000-FFFF-FFFFDC000000}" r="H119" connectionId="0">
    <xmlCellPr id="1" xr6:uid="{00000000-0010-0000-DC00-000001000000}" uniqueName="P1075312">
      <xmlPr mapId="1" xpath="/TFI-IZD-POD/IFP-GFI-IZD-POD_1000374/P1075312" xmlDataType="decimal"/>
    </xmlCellPr>
  </singleXmlCell>
  <singleXmlCell id="226" xr6:uid="{00000000-000C-0000-FFFF-FFFFDD000000}" r="I119" connectionId="0">
    <xmlCellPr id="1" xr6:uid="{00000000-0010-0000-DD00-000001000000}" uniqueName="P1075313">
      <xmlPr mapId="1" xpath="/TFI-IZD-POD/IFP-GFI-IZD-POD_1000374/P1075313" xmlDataType="decimal"/>
    </xmlCellPr>
  </singleXmlCell>
  <singleXmlCell id="227" xr6:uid="{00000000-000C-0000-FFFF-FFFFDE000000}" r="H120" connectionId="0">
    <xmlCellPr id="1" xr6:uid="{00000000-0010-0000-DE00-000001000000}" uniqueName="P1075314">
      <xmlPr mapId="1" xpath="/TFI-IZD-POD/IFP-GFI-IZD-POD_1000374/P1075314" xmlDataType="decimal"/>
    </xmlCellPr>
  </singleXmlCell>
  <singleXmlCell id="228" xr6:uid="{00000000-000C-0000-FFFF-FFFFDF000000}" r="I120" connectionId="0">
    <xmlCellPr id="1" xr6:uid="{00000000-0010-0000-DF00-000001000000}" uniqueName="P1075315">
      <xmlPr mapId="1" xpath="/TFI-IZD-POD/IFP-GFI-IZD-POD_1000374/P1075315" xmlDataType="decimal"/>
    </xmlCellPr>
  </singleXmlCell>
  <singleXmlCell id="229" xr6:uid="{00000000-000C-0000-FFFF-FFFFE0000000}" r="H121" connectionId="0">
    <xmlCellPr id="1" xr6:uid="{00000000-0010-0000-E000-000001000000}" uniqueName="P1075316">
      <xmlPr mapId="1" xpath="/TFI-IZD-POD/IFP-GFI-IZD-POD_1000374/P1075316" xmlDataType="decimal"/>
    </xmlCellPr>
  </singleXmlCell>
  <singleXmlCell id="230" xr6:uid="{00000000-000C-0000-FFFF-FFFFE1000000}" r="I121" connectionId="0">
    <xmlCellPr id="1" xr6:uid="{00000000-0010-0000-E100-000001000000}" uniqueName="P1075317">
      <xmlPr mapId="1" xpath="/TFI-IZD-POD/IFP-GFI-IZD-POD_1000374/P1075317" xmlDataType="decimal"/>
    </xmlCellPr>
  </singleXmlCell>
  <singleXmlCell id="231" xr6:uid="{00000000-000C-0000-FFFF-FFFFE2000000}" r="H122" connectionId="0">
    <xmlCellPr id="1" xr6:uid="{00000000-0010-0000-E200-000001000000}" uniqueName="P1075318">
      <xmlPr mapId="1" xpath="/TFI-IZD-POD/IFP-GFI-IZD-POD_1000374/P1075318" xmlDataType="decimal"/>
    </xmlCellPr>
  </singleXmlCell>
  <singleXmlCell id="232" xr6:uid="{00000000-000C-0000-FFFF-FFFFE3000000}" r="I122" connectionId="0">
    <xmlCellPr id="1" xr6:uid="{00000000-0010-0000-E300-000001000000}" uniqueName="P1075319">
      <xmlPr mapId="1" xpath="/TFI-IZD-POD/IFP-GFI-IZD-POD_1000374/P1075319" xmlDataType="decimal"/>
    </xmlCellPr>
  </singleXmlCell>
  <singleXmlCell id="233" xr6:uid="{00000000-000C-0000-FFFF-FFFFE4000000}" r="H123" connectionId="0">
    <xmlCellPr id="1" xr6:uid="{00000000-0010-0000-E400-000001000000}" uniqueName="P1075320">
      <xmlPr mapId="1" xpath="/TFI-IZD-POD/IFP-GFI-IZD-POD_1000374/P1075320" xmlDataType="decimal"/>
    </xmlCellPr>
  </singleXmlCell>
  <singleXmlCell id="234" xr6:uid="{00000000-000C-0000-FFFF-FFFFE5000000}" r="I123" connectionId="0">
    <xmlCellPr id="1" xr6:uid="{00000000-0010-0000-E500-000001000000}" uniqueName="P1075321">
      <xmlPr mapId="1" xpath="/TFI-IZD-POD/IFP-GFI-IZD-POD_1000374/P1075321" xmlDataType="decimal"/>
    </xmlCellPr>
  </singleXmlCell>
  <singleXmlCell id="235" xr6:uid="{00000000-000C-0000-FFFF-FFFFE6000000}" r="H124" connectionId="0">
    <xmlCellPr id="1" xr6:uid="{00000000-0010-0000-E600-000001000000}" uniqueName="P1075322">
      <xmlPr mapId="1" xpath="/TFI-IZD-POD/IFP-GFI-IZD-POD_1000374/P1075322" xmlDataType="decimal"/>
    </xmlCellPr>
  </singleXmlCell>
  <singleXmlCell id="236" xr6:uid="{00000000-000C-0000-FFFF-FFFFE7000000}" r="I124" connectionId="0">
    <xmlCellPr id="1" xr6:uid="{00000000-0010-0000-E700-000001000000}" uniqueName="P1075323">
      <xmlPr mapId="1" xpath="/TFI-IZD-POD/IFP-GFI-IZD-POD_1000374/P1075323" xmlDataType="decimal"/>
    </xmlCellPr>
  </singleXmlCell>
  <singleXmlCell id="237" xr6:uid="{00000000-000C-0000-FFFF-FFFFE8000000}" r="H125" connectionId="0">
    <xmlCellPr id="1" xr6:uid="{00000000-0010-0000-E800-000001000000}" uniqueName="P1075324">
      <xmlPr mapId="1" xpath="/TFI-IZD-POD/IFP-GFI-IZD-POD_1000374/P1075324" xmlDataType="decimal"/>
    </xmlCellPr>
  </singleXmlCell>
  <singleXmlCell id="238" xr6:uid="{00000000-000C-0000-FFFF-FFFFE9000000}" r="I125" connectionId="0">
    <xmlCellPr id="1" xr6:uid="{00000000-0010-0000-E900-000001000000}" uniqueName="P1075325">
      <xmlPr mapId="1" xpath="/TFI-IZD-POD/IFP-GFI-IZD-POD_1000374/P1075325" xmlDataType="decimal"/>
    </xmlCellPr>
  </singleXmlCell>
  <singleXmlCell id="239" xr6:uid="{00000000-000C-0000-FFFF-FFFFEA000000}" r="H126" connectionId="0">
    <xmlCellPr id="1" xr6:uid="{00000000-0010-0000-EA00-000001000000}" uniqueName="P1075326">
      <xmlPr mapId="1" xpath="/TFI-IZD-POD/IFP-GFI-IZD-POD_1000374/P1075326" xmlDataType="decimal"/>
    </xmlCellPr>
  </singleXmlCell>
  <singleXmlCell id="240" xr6:uid="{00000000-000C-0000-FFFF-FFFFEB000000}" r="I126" connectionId="0">
    <xmlCellPr id="1" xr6:uid="{00000000-0010-0000-EB00-000001000000}" uniqueName="P1075327">
      <xmlPr mapId="1" xpath="/TFI-IZD-POD/IFP-GFI-IZD-POD_1000374/P1075327" xmlDataType="decimal"/>
    </xmlCellPr>
  </singleXmlCell>
  <singleXmlCell id="241" xr6:uid="{00000000-000C-0000-FFFF-FFFFEC000000}" r="H127" connectionId="0">
    <xmlCellPr id="1" xr6:uid="{00000000-0010-0000-EC00-000001000000}" uniqueName="P1075328">
      <xmlPr mapId="1" xpath="/TFI-IZD-POD/IFP-GFI-IZD-POD_1000374/P1075328" xmlDataType="decimal"/>
    </xmlCellPr>
  </singleXmlCell>
  <singleXmlCell id="242" xr6:uid="{00000000-000C-0000-FFFF-FFFFED000000}" r="I127" connectionId="0">
    <xmlCellPr id="1" xr6:uid="{00000000-0010-0000-ED00-000001000000}" uniqueName="P1075329">
      <xmlPr mapId="1" xpath="/TFI-IZD-POD/IFP-GFI-IZD-POD_1000374/P1075329" xmlDataType="decimal"/>
    </xmlCellPr>
  </singleXmlCell>
  <singleXmlCell id="243" xr6:uid="{00000000-000C-0000-FFFF-FFFFEE000000}" r="H128" connectionId="0">
    <xmlCellPr id="1" xr6:uid="{00000000-0010-0000-EE00-000001000000}" uniqueName="P1075330">
      <xmlPr mapId="1" xpath="/TFI-IZD-POD/IFP-GFI-IZD-POD_1000374/P1075330" xmlDataType="decimal"/>
    </xmlCellPr>
  </singleXmlCell>
  <singleXmlCell id="244" xr6:uid="{00000000-000C-0000-FFFF-FFFFEF000000}" r="I128" connectionId="0">
    <xmlCellPr id="1" xr6:uid="{00000000-0010-0000-EF00-000001000000}" uniqueName="P1075331">
      <xmlPr mapId="1" xpath="/TFI-IZD-POD/IFP-GFI-IZD-POD_1000374/P1075331" xmlDataType="decimal"/>
    </xmlCellPr>
  </singleXmlCell>
  <singleXmlCell id="245" xr6:uid="{00000000-000C-0000-FFFF-FFFFF0000000}" r="H129" connectionId="0">
    <xmlCellPr id="1" xr6:uid="{00000000-0010-0000-F000-000001000000}" uniqueName="P1075332">
      <xmlPr mapId="1" xpath="/TFI-IZD-POD/IFP-GFI-IZD-POD_1000374/P1075332" xmlDataType="decimal"/>
    </xmlCellPr>
  </singleXmlCell>
  <singleXmlCell id="246" xr6:uid="{00000000-000C-0000-FFFF-FFFFF1000000}" r="I129" connectionId="0">
    <xmlCellPr id="1" xr6:uid="{00000000-0010-0000-F100-000001000000}" uniqueName="P1075333">
      <xmlPr mapId="1" xpath="/TFI-IZD-POD/IFP-GFI-IZD-POD_1000374/P1075333" xmlDataType="decimal"/>
    </xmlCellPr>
  </singleXmlCell>
  <singleXmlCell id="247" xr6:uid="{00000000-000C-0000-FFFF-FFFFF2000000}" r="H130" connectionId="0">
    <xmlCellPr id="1" xr6:uid="{00000000-0010-0000-F200-000001000000}" uniqueName="P1075334">
      <xmlPr mapId="1" xpath="/TFI-IZD-POD/IFP-GFI-IZD-POD_1000374/P1075334" xmlDataType="decimal"/>
    </xmlCellPr>
  </singleXmlCell>
  <singleXmlCell id="248" xr6:uid="{00000000-000C-0000-FFFF-FFFFF3000000}" r="I130" connectionId="0">
    <xmlCellPr id="1" xr6:uid="{00000000-0010-0000-F300-000001000000}" uniqueName="P1075335">
      <xmlPr mapId="1" xpath="/TFI-IZD-POD/IFP-GFI-IZD-POD_1000374/P1075335" xmlDataType="decimal"/>
    </xmlCellPr>
  </singleXmlCell>
  <singleXmlCell id="249" xr6:uid="{00000000-000C-0000-FFFF-FFFFF4000000}" r="H131" connectionId="0">
    <xmlCellPr id="1" xr6:uid="{00000000-0010-0000-F400-000001000000}" uniqueName="P1075336">
      <xmlPr mapId="1" xpath="/TFI-IZD-POD/IFP-GFI-IZD-POD_1000374/P1075336" xmlDataType="decimal"/>
    </xmlCellPr>
  </singleXmlCell>
  <singleXmlCell id="250" xr6:uid="{00000000-000C-0000-FFFF-FFFFF5000000}" r="I131" connectionId="0">
    <xmlCellPr id="1" xr6:uid="{00000000-0010-0000-F500-000001000000}" uniqueName="P1075337">
      <xmlPr mapId="1" xpath="/TFI-IZD-POD/IFP-GFI-IZD-POD_1000374/P1075337" xmlDataType="decimal"/>
    </xmlCellPr>
  </singleXmlCell>
  <singleXmlCell id="251" xr6:uid="{00000000-000C-0000-FFFF-FFFFF6000000}" r="H132" connectionId="0">
    <xmlCellPr id="1" xr6:uid="{00000000-0010-0000-F600-000001000000}" uniqueName="P1075338">
      <xmlPr mapId="1" xpath="/TFI-IZD-POD/IFP-GFI-IZD-POD_1000374/P1075338" xmlDataType="decimal"/>
    </xmlCellPr>
  </singleXmlCell>
  <singleXmlCell id="252" xr6:uid="{00000000-000C-0000-FFFF-FFFFF7000000}" r="I132" connectionId="0">
    <xmlCellPr id="1" xr6:uid="{00000000-0010-0000-F700-000001000000}" uniqueName="P1075339">
      <xmlPr mapId="1" xpath="/TFI-IZD-POD/IFP-GFI-IZD-POD_1000374/P1075339" xmlDataType="decimal"/>
    </xmlCellPr>
  </singleXmlCell>
  <singleXmlCell id="253" xr6:uid="{00000000-000C-0000-FFFF-FFFFF8000000}" r="H133" connectionId="0">
    <xmlCellPr id="1" xr6:uid="{00000000-0010-0000-F800-000001000000}" uniqueName="P1075340">
      <xmlPr mapId="1" xpath="/TFI-IZD-POD/IFP-GFI-IZD-POD_1000374/P1075340" xmlDataType="decimal"/>
    </xmlCellPr>
  </singleXmlCell>
  <singleXmlCell id="254" xr6:uid="{00000000-000C-0000-FFFF-FFFFF9000000}" r="I133" connectionId="0">
    <xmlCellPr id="1" xr6:uid="{00000000-0010-0000-F900-000001000000}" uniqueName="P1075341">
      <xmlPr mapId="1" xpath="/TFI-IZD-POD/IFP-GFI-IZD-POD_1000374/P1075341" xmlDataType="decimal"/>
    </xmlCellPr>
  </singleXmlCell>
  <singleXmlCell id="255" xr6:uid="{00000000-000C-0000-FFFF-FFFFFA000000}" r="H134" connectionId="0">
    <xmlCellPr id="1" xr6:uid="{00000000-0010-0000-FA00-000001000000}" uniqueName="P1075342">
      <xmlPr mapId="1" xpath="/TFI-IZD-POD/IFP-GFI-IZD-POD_1000374/P1075342" xmlDataType="decimal"/>
    </xmlCellPr>
  </singleXmlCell>
  <singleXmlCell id="256" xr6:uid="{00000000-000C-0000-FFFF-FFFFFB000000}" r="I134"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7" xr6:uid="{00000000-000C-0000-FFFF-FFFF38020000}" r="H93" connectionId="0">
    <xmlCellPr id="1" xr6:uid="{00000000-0010-0000-3802-000001000000}" uniqueName="P1076387">
      <xmlPr mapId="1" xpath="/TFI-IZD-POD/ISD-GFI-IZD-POD_1000375/P1076387" xmlDataType="decimal"/>
    </xmlCellPr>
  </singleXmlCell>
  <singleXmlCell id="578" xr6:uid="{00000000-000C-0000-FFFF-FFFF39020000}" r="I93" connectionId="0">
    <xmlCellPr id="1" xr6:uid="{00000000-0010-0000-3902-000001000000}" uniqueName="P1082591">
      <xmlPr mapId="1" xpath="/TFI-IZD-POD/ISD-GFI-IZD-POD_1000375/P1082591" xmlDataType="decimal"/>
    </xmlCellPr>
  </singleXmlCell>
  <singleXmlCell id="579" xr6:uid="{00000000-000C-0000-FFFF-FFFF3A020000}" r="J93" connectionId="0">
    <xmlCellPr id="1" xr6:uid="{00000000-0010-0000-3A02-000001000000}" uniqueName="P1076388">
      <xmlPr mapId="1" xpath="/TFI-IZD-POD/ISD-GFI-IZD-POD_1000375/P1076388" xmlDataType="decimal"/>
    </xmlCellPr>
  </singleXmlCell>
  <singleXmlCell id="580" xr6:uid="{00000000-000C-0000-FFFF-FFFF3B020000}" r="K93" connectionId="0">
    <xmlCellPr id="1" xr6:uid="{00000000-0010-0000-3B02-000001000000}" uniqueName="P1082592">
      <xmlPr mapId="1" xpath="/TFI-IZD-POD/ISD-GFI-IZD-POD_1000375/P1082592" xmlDataType="decimal"/>
    </xmlCellPr>
  </singleXmlCell>
  <singleXmlCell id="581" xr6:uid="{00000000-000C-0000-FFFF-FFFF3C020000}" r="H94" connectionId="0">
    <xmlCellPr id="1" xr6:uid="{00000000-0010-0000-3C02-000001000000}" uniqueName="P1076389">
      <xmlPr mapId="1" xpath="/TFI-IZD-POD/ISD-GFI-IZD-POD_1000375/P1076389" xmlDataType="decimal"/>
    </xmlCellPr>
  </singleXmlCell>
  <singleXmlCell id="582" xr6:uid="{00000000-000C-0000-FFFF-FFFF3D020000}" r="I94" connectionId="0">
    <xmlCellPr id="1" xr6:uid="{00000000-0010-0000-3D02-000001000000}" uniqueName="P1082593">
      <xmlPr mapId="1" xpath="/TFI-IZD-POD/ISD-GFI-IZD-POD_1000375/P1082593" xmlDataType="decimal"/>
    </xmlCellPr>
  </singleXmlCell>
  <singleXmlCell id="583" xr6:uid="{00000000-000C-0000-FFFF-FFFF3E020000}" r="J94" connectionId="0">
    <xmlCellPr id="1" xr6:uid="{00000000-0010-0000-3E02-000001000000}" uniqueName="P1076390">
      <xmlPr mapId="1" xpath="/TFI-IZD-POD/ISD-GFI-IZD-POD_1000375/P1076390" xmlDataType="decimal"/>
    </xmlCellPr>
  </singleXmlCell>
  <singleXmlCell id="584" xr6:uid="{00000000-000C-0000-FFFF-FFFF3F020000}" r="K94" connectionId="0">
    <xmlCellPr id="1" xr6:uid="{00000000-0010-0000-3F02-000001000000}" uniqueName="P1082594">
      <xmlPr mapId="1" xpath="/TFI-IZD-POD/ISD-GFI-IZD-POD_1000375/P1082594" xmlDataType="decimal"/>
    </xmlCellPr>
  </singleXmlCell>
  <singleXmlCell id="585" xr6:uid="{00000000-000C-0000-FFFF-FFFF40020000}" r="H95" connectionId="0">
    <xmlCellPr id="1" xr6:uid="{00000000-0010-0000-4002-000001000000}" uniqueName="P1076391">
      <xmlPr mapId="1" xpath="/TFI-IZD-POD/ISD-GFI-IZD-POD_1000375/P1076391" xmlDataType="decimal"/>
    </xmlCellPr>
  </singleXmlCell>
  <singleXmlCell id="586" xr6:uid="{00000000-000C-0000-FFFF-FFFF41020000}" r="I95" connectionId="0">
    <xmlCellPr id="1" xr6:uid="{00000000-0010-0000-4102-000001000000}" uniqueName="P1082595">
      <xmlPr mapId="1" xpath="/TFI-IZD-POD/ISD-GFI-IZD-POD_1000375/P1082595" xmlDataType="decimal"/>
    </xmlCellPr>
  </singleXmlCell>
  <singleXmlCell id="587" xr6:uid="{00000000-000C-0000-FFFF-FFFF42020000}" r="J95" connectionId="0">
    <xmlCellPr id="1" xr6:uid="{00000000-0010-0000-4202-000001000000}" uniqueName="P1076392">
      <xmlPr mapId="1" xpath="/TFI-IZD-POD/ISD-GFI-IZD-POD_1000375/P1076392" xmlDataType="decimal"/>
    </xmlCellPr>
  </singleXmlCell>
  <singleXmlCell id="588" xr6:uid="{00000000-000C-0000-FFFF-FFFF43020000}" r="K95" connectionId="0">
    <xmlCellPr id="1" xr6:uid="{00000000-0010-0000-4302-000001000000}" uniqueName="P1082596">
      <xmlPr mapId="1" xpath="/TFI-IZD-POD/ISD-GFI-IZD-POD_1000375/P1082596" xmlDataType="decimal"/>
    </xmlCellPr>
  </singleXmlCell>
  <singleXmlCell id="589" xr6:uid="{00000000-000C-0000-FFFF-FFFF44020000}" r="H96" connectionId="0">
    <xmlCellPr id="1" xr6:uid="{00000000-0010-0000-4402-000001000000}" uniqueName="P1076393">
      <xmlPr mapId="1" xpath="/TFI-IZD-POD/ISD-GFI-IZD-POD_1000375/P1076393" xmlDataType="decimal"/>
    </xmlCellPr>
  </singleXmlCell>
  <singleXmlCell id="590" xr6:uid="{00000000-000C-0000-FFFF-FFFF45020000}" r="I96" connectionId="0">
    <xmlCellPr id="1" xr6:uid="{00000000-0010-0000-4502-000001000000}" uniqueName="P1082597">
      <xmlPr mapId="1" xpath="/TFI-IZD-POD/ISD-GFI-IZD-POD_1000375/P1082597" xmlDataType="decimal"/>
    </xmlCellPr>
  </singleXmlCell>
  <singleXmlCell id="591" xr6:uid="{00000000-000C-0000-FFFF-FFFF46020000}" r="J96" connectionId="0">
    <xmlCellPr id="1" xr6:uid="{00000000-0010-0000-4602-000001000000}" uniqueName="P1076394">
      <xmlPr mapId="1" xpath="/TFI-IZD-POD/ISD-GFI-IZD-POD_1000375/P1076394" xmlDataType="decimal"/>
    </xmlCellPr>
  </singleXmlCell>
  <singleXmlCell id="592" xr6:uid="{00000000-000C-0000-FFFF-FFFF47020000}" r="K96" connectionId="0">
    <xmlCellPr id="1" xr6:uid="{00000000-0010-0000-4702-000001000000}" uniqueName="P1082598">
      <xmlPr mapId="1" xpath="/TFI-IZD-POD/ISD-GFI-IZD-POD_1000375/P1082598" xmlDataType="decimal"/>
    </xmlCellPr>
  </singleXmlCell>
  <singleXmlCell id="593" xr6:uid="{00000000-000C-0000-FFFF-FFFF48020000}" r="H97" connectionId="0">
    <xmlCellPr id="1" xr6:uid="{00000000-0010-0000-4802-000001000000}" uniqueName="P1076395">
      <xmlPr mapId="1" xpath="/TFI-IZD-POD/ISD-GFI-IZD-POD_1000375/P1076395" xmlDataType="decimal"/>
    </xmlCellPr>
  </singleXmlCell>
  <singleXmlCell id="594" xr6:uid="{00000000-000C-0000-FFFF-FFFF49020000}" r="I97" connectionId="0">
    <xmlCellPr id="1" xr6:uid="{00000000-0010-0000-4902-000001000000}" uniqueName="P1082599">
      <xmlPr mapId="1" xpath="/TFI-IZD-POD/ISD-GFI-IZD-POD_1000375/P1082599" xmlDataType="decimal"/>
    </xmlCellPr>
  </singleXmlCell>
  <singleXmlCell id="595" xr6:uid="{00000000-000C-0000-FFFF-FFFF4A020000}" r="J97" connectionId="0">
    <xmlCellPr id="1" xr6:uid="{00000000-0010-0000-4A02-000001000000}" uniqueName="P1076396">
      <xmlPr mapId="1" xpath="/TFI-IZD-POD/ISD-GFI-IZD-POD_1000375/P1076396" xmlDataType="decimal"/>
    </xmlCellPr>
  </singleXmlCell>
  <singleXmlCell id="596" xr6:uid="{00000000-000C-0000-FFFF-FFFF4B020000}" r="K97" connectionId="0">
    <xmlCellPr id="1" xr6:uid="{00000000-0010-0000-4B02-000001000000}" uniqueName="P1082600">
      <xmlPr mapId="1" xpath="/TFI-IZD-POD/ISD-GFI-IZD-POD_1000375/P1082600" xmlDataType="decimal"/>
    </xmlCellPr>
  </singleXmlCell>
  <singleXmlCell id="597" xr6:uid="{00000000-000C-0000-FFFF-FFFF4C020000}" r="H100" connectionId="0">
    <xmlCellPr id="1" xr6:uid="{00000000-0010-0000-4C02-000001000000}" uniqueName="P1076397">
      <xmlPr mapId="1" xpath="/TFI-IZD-POD/ISD-GFI-IZD-POD_1000375/P1076397" xmlDataType="decimal"/>
    </xmlCellPr>
  </singleXmlCell>
  <singleXmlCell id="598" xr6:uid="{00000000-000C-0000-FFFF-FFFF4D020000}" r="I100" connectionId="0">
    <xmlCellPr id="1" xr6:uid="{00000000-0010-0000-4D02-000001000000}" uniqueName="P1082601">
      <xmlPr mapId="1" xpath="/TFI-IZD-POD/ISD-GFI-IZD-POD_1000375/P1082601" xmlDataType="decimal"/>
    </xmlCellPr>
  </singleXmlCell>
  <singleXmlCell id="599" xr6:uid="{00000000-000C-0000-FFFF-FFFF4E020000}" r="J100" connectionId="0">
    <xmlCellPr id="1" xr6:uid="{00000000-0010-0000-4E02-000001000000}" uniqueName="P1076398">
      <xmlPr mapId="1" xpath="/TFI-IZD-POD/ISD-GFI-IZD-POD_1000375/P1076398" xmlDataType="decimal"/>
    </xmlCellPr>
  </singleXmlCell>
  <singleXmlCell id="600" xr6:uid="{00000000-000C-0000-FFFF-FFFF4F020000}" r="K100" connectionId="0">
    <xmlCellPr id="1" xr6:uid="{00000000-0010-0000-4F02-000001000000}" uniqueName="P1082602">
      <xmlPr mapId="1" xpath="/TFI-IZD-POD/ISD-GFI-IZD-POD_1000375/P1082602" xmlDataType="decimal"/>
    </xmlCellPr>
  </singleXmlCell>
  <singleXmlCell id="601" xr6:uid="{00000000-000C-0000-FFFF-FFFF50020000}" r="H101" connectionId="0">
    <xmlCellPr id="1" xr6:uid="{00000000-0010-0000-5002-000001000000}" uniqueName="P1076399">
      <xmlPr mapId="1" xpath="/TFI-IZD-POD/ISD-GFI-IZD-POD_1000375/P1076399" xmlDataType="decimal"/>
    </xmlCellPr>
  </singleXmlCell>
  <singleXmlCell id="602" xr6:uid="{00000000-000C-0000-FFFF-FFFF51020000}" r="I101" connectionId="0">
    <xmlCellPr id="1" xr6:uid="{00000000-0010-0000-5102-000001000000}" uniqueName="P1082603">
      <xmlPr mapId="1" xpath="/TFI-IZD-POD/ISD-GFI-IZD-POD_1000375/P1082603" xmlDataType="decimal"/>
    </xmlCellPr>
  </singleXmlCell>
  <singleXmlCell id="603" xr6:uid="{00000000-000C-0000-FFFF-FFFF52020000}" r="J101" connectionId="0">
    <xmlCellPr id="1" xr6:uid="{00000000-0010-0000-5202-000001000000}" uniqueName="P1076400">
      <xmlPr mapId="1" xpath="/TFI-IZD-POD/ISD-GFI-IZD-POD_1000375/P1076400" xmlDataType="decimal"/>
    </xmlCellPr>
  </singleXmlCell>
  <singleXmlCell id="604" xr6:uid="{00000000-000C-0000-FFFF-FFFF53020000}" r="K101" connectionId="0">
    <xmlCellPr id="1" xr6:uid="{00000000-0010-0000-5302-000001000000}" uniqueName="P1082604">
      <xmlPr mapId="1" xpath="/TFI-IZD-POD/ISD-GFI-IZD-POD_1000375/P1082604" xmlDataType="decimal"/>
    </xmlCellPr>
  </singleXmlCell>
  <singleXmlCell id="605" xr6:uid="{00000000-000C-0000-FFFF-FFFF54020000}" r="H102" connectionId="0">
    <xmlCellPr id="1" xr6:uid="{00000000-0010-0000-5402-000001000000}" uniqueName="P1076401">
      <xmlPr mapId="1" xpath="/TFI-IZD-POD/ISD-GFI-IZD-POD_1000375/P1076401" xmlDataType="decimal"/>
    </xmlCellPr>
  </singleXmlCell>
  <singleXmlCell id="606" xr6:uid="{00000000-000C-0000-FFFF-FFFF55020000}" r="I102" connectionId="0">
    <xmlCellPr id="1" xr6:uid="{00000000-0010-0000-5502-000001000000}" uniqueName="P1082605">
      <xmlPr mapId="1" xpath="/TFI-IZD-POD/ISD-GFI-IZD-POD_1000375/P1082605" xmlDataType="decimal"/>
    </xmlCellPr>
  </singleXmlCell>
  <singleXmlCell id="607" xr6:uid="{00000000-000C-0000-FFFF-FFFF56020000}" r="J102" connectionId="0">
    <xmlCellPr id="1" xr6:uid="{00000000-0010-0000-5602-000001000000}" uniqueName="P1076402">
      <xmlPr mapId="1" xpath="/TFI-IZD-POD/ISD-GFI-IZD-POD_1000375/P1076402" xmlDataType="decimal"/>
    </xmlCellPr>
  </singleXmlCell>
  <singleXmlCell id="608" xr6:uid="{00000000-000C-0000-FFFF-FFFF57020000}" r="K102" connectionId="0">
    <xmlCellPr id="1" xr6:uid="{00000000-0010-0000-5702-000001000000}" uniqueName="P1082606">
      <xmlPr mapId="1" xpath="/TFI-IZD-POD/ISD-GFI-IZD-POD_1000375/P1082606" xmlDataType="decimal"/>
    </xmlCellPr>
  </singleXmlCell>
  <singleXmlCell id="609" xr6:uid="{00000000-000C-0000-FFFF-FFFF58020000}" r="H108" connectionId="0">
    <xmlCellPr id="1" xr6:uid="{00000000-0010-0000-5802-000001000000}" uniqueName="P1076403">
      <xmlPr mapId="1" xpath="/TFI-IZD-POD/ISD-GFI-IZD-POD_1000375/P1076403" xmlDataType="decimal"/>
    </xmlCellPr>
  </singleXmlCell>
  <singleXmlCell id="610" xr6:uid="{00000000-000C-0000-FFFF-FFFF59020000}" r="I108" connectionId="0">
    <xmlCellPr id="1" xr6:uid="{00000000-0010-0000-5902-000001000000}" uniqueName="P1082607">
      <xmlPr mapId="1" xpath="/TFI-IZD-POD/ISD-GFI-IZD-POD_1000375/P1082607" xmlDataType="decimal"/>
    </xmlCellPr>
  </singleXmlCell>
  <singleXmlCell id="611" xr6:uid="{00000000-000C-0000-FFFF-FFFF5A020000}" r="J108" connectionId="0">
    <xmlCellPr id="1" xr6:uid="{00000000-0010-0000-5A02-000001000000}" uniqueName="P1076404">
      <xmlPr mapId="1" xpath="/TFI-IZD-POD/ISD-GFI-IZD-POD_1000375/P1076404" xmlDataType="decimal"/>
    </xmlCellPr>
  </singleXmlCell>
  <singleXmlCell id="612" xr6:uid="{00000000-000C-0000-FFFF-FFFF5B020000}" r="K108" connectionId="0">
    <xmlCellPr id="1" xr6:uid="{00000000-0010-0000-5B02-000001000000}" uniqueName="P1082608">
      <xmlPr mapId="1" xpath="/TFI-IZD-POD/ISD-GFI-IZD-POD_1000375/P1082608" xmlDataType="decimal"/>
    </xmlCellPr>
  </singleXmlCell>
  <singleXmlCell id="613" xr6:uid="{00000000-000C-0000-FFFF-FFFF5C020000}" r="H109" connectionId="0">
    <xmlCellPr id="1" xr6:uid="{00000000-0010-0000-5C02-000001000000}" uniqueName="P1076405">
      <xmlPr mapId="1" xpath="/TFI-IZD-POD/ISD-GFI-IZD-POD_1000375/P1076405" xmlDataType="decimal"/>
    </xmlCellPr>
  </singleXmlCell>
  <singleXmlCell id="614" xr6:uid="{00000000-000C-0000-FFFF-FFFF5D020000}" r="I109" connectionId="0">
    <xmlCellPr id="1" xr6:uid="{00000000-0010-0000-5D02-000001000000}" uniqueName="P1082609">
      <xmlPr mapId="1" xpath="/TFI-IZD-POD/ISD-GFI-IZD-POD_1000375/P1082609" xmlDataType="decimal"/>
    </xmlCellPr>
  </singleXmlCell>
  <singleXmlCell id="615" xr6:uid="{00000000-000C-0000-FFFF-FFFF5E020000}" r="J109" connectionId="0">
    <xmlCellPr id="1" xr6:uid="{00000000-0010-0000-5E02-000001000000}" uniqueName="P1076406">
      <xmlPr mapId="1" xpath="/TFI-IZD-POD/ISD-GFI-IZD-POD_1000375/P1076406" xmlDataType="decimal"/>
    </xmlCellPr>
  </singleXmlCell>
  <singleXmlCell id="616" xr6:uid="{00000000-000C-0000-FFFF-FFFF5F020000}" r="K109" connectionId="0">
    <xmlCellPr id="1" xr6:uid="{00000000-0010-0000-5F02-000001000000}" uniqueName="P1082610">
      <xmlPr mapId="1" xpath="/TFI-IZD-POD/ISD-GFI-IZD-POD_1000375/P1082610" xmlDataType="decimal"/>
    </xmlCellPr>
  </singleXmlCell>
  <singleXmlCell id="617" xr6:uid="{00000000-000C-0000-FFFF-FFFF60020000}" r="H111" connectionId="0">
    <xmlCellPr id="1" xr6:uid="{00000000-0010-0000-6002-000001000000}" uniqueName="P1076407">
      <xmlPr mapId="1" xpath="/TFI-IZD-POD/ISD-GFI-IZD-POD_1000375/P1076407" xmlDataType="decimal"/>
    </xmlCellPr>
  </singleXmlCell>
  <singleXmlCell id="618" xr6:uid="{00000000-000C-0000-FFFF-FFFF61020000}" r="I111" connectionId="0">
    <xmlCellPr id="1" xr6:uid="{00000000-0010-0000-6102-000001000000}" uniqueName="P1082611">
      <xmlPr mapId="1" xpath="/TFI-IZD-POD/ISD-GFI-IZD-POD_1000375/P1082611" xmlDataType="decimal"/>
    </xmlCellPr>
  </singleXmlCell>
  <singleXmlCell id="619" xr6:uid="{00000000-000C-0000-FFFF-FFFF62020000}" r="J111" connectionId="0">
    <xmlCellPr id="1" xr6:uid="{00000000-0010-0000-6202-000001000000}" uniqueName="P1076408">
      <xmlPr mapId="1" xpath="/TFI-IZD-POD/ISD-GFI-IZD-POD_1000375/P1076408" xmlDataType="decimal"/>
    </xmlCellPr>
  </singleXmlCell>
  <singleXmlCell id="620" xr6:uid="{00000000-000C-0000-FFFF-FFFF63020000}" r="K111" connectionId="0">
    <xmlCellPr id="1" xr6:uid="{00000000-0010-0000-6302-000001000000}" uniqueName="P1082612">
      <xmlPr mapId="1" xpath="/TFI-IZD-POD/ISD-GFI-IZD-POD_1000375/P1082612" xmlDataType="decimal"/>
    </xmlCellPr>
  </singleXmlCell>
  <singleXmlCell id="621" xr6:uid="{00000000-000C-0000-FFFF-FFFF64020000}" r="H112" connectionId="0">
    <xmlCellPr id="1" xr6:uid="{00000000-0010-0000-6402-000001000000}" uniqueName="P1076409">
      <xmlPr mapId="1" xpath="/TFI-IZD-POD/ISD-GFI-IZD-POD_1000375/P1076409" xmlDataType="decimal"/>
    </xmlCellPr>
  </singleXmlCell>
  <singleXmlCell id="622" xr6:uid="{00000000-000C-0000-FFFF-FFFF65020000}" r="I112" connectionId="0">
    <xmlCellPr id="1" xr6:uid="{00000000-0010-0000-6502-000001000000}" uniqueName="P1082613">
      <xmlPr mapId="1" xpath="/TFI-IZD-POD/ISD-GFI-IZD-POD_1000375/P1082613" xmlDataType="decimal"/>
    </xmlCellPr>
  </singleXmlCell>
  <singleXmlCell id="623" xr6:uid="{00000000-000C-0000-FFFF-FFFF66020000}" r="J112" connectionId="0">
    <xmlCellPr id="1" xr6:uid="{00000000-0010-0000-6602-000001000000}" uniqueName="P1076410">
      <xmlPr mapId="1" xpath="/TFI-IZD-POD/ISD-GFI-IZD-POD_1000375/P1076410" xmlDataType="decimal"/>
    </xmlCellPr>
  </singleXmlCell>
  <singleXmlCell id="624" xr6:uid="{00000000-000C-0000-FFFF-FFFF67020000}" r="K112" connectionId="0">
    <xmlCellPr id="1" xr6:uid="{00000000-0010-0000-6702-000001000000}" uniqueName="P1082614">
      <xmlPr mapId="1" xpath="/TFI-IZD-POD/ISD-GFI-IZD-POD_1000375/P1082614" xmlDataType="decimal"/>
    </xmlCellPr>
  </singleXmlCell>
  <singleXmlCell id="625" xr6:uid="{00000000-000C-0000-FFFF-FFFF68020000}" r="H113" connectionId="0">
    <xmlCellPr id="1" xr6:uid="{00000000-0010-0000-6802-000001000000}" uniqueName="P1076411">
      <xmlPr mapId="1" xpath="/TFI-IZD-POD/ISD-GFI-IZD-POD_1000375/P1076411" xmlDataType="decimal"/>
    </xmlCellPr>
  </singleXmlCell>
  <singleXmlCell id="626" xr6:uid="{00000000-000C-0000-FFFF-FFFF69020000}" r="I113" connectionId="0">
    <xmlCellPr id="1" xr6:uid="{00000000-0010-0000-6902-000001000000}" uniqueName="P1082615">
      <xmlPr mapId="1" xpath="/TFI-IZD-POD/ISD-GFI-IZD-POD_1000375/P1082615" xmlDataType="decimal"/>
    </xmlCellPr>
  </singleXmlCell>
  <singleXmlCell id="627" xr6:uid="{00000000-000C-0000-FFFF-FFFF6A020000}" r="J113" connectionId="0">
    <xmlCellPr id="1" xr6:uid="{00000000-0010-0000-6A02-000001000000}" uniqueName="P1076412">
      <xmlPr mapId="1" xpath="/TFI-IZD-POD/ISD-GFI-IZD-POD_1000375/P1076412" xmlDataType="decimal"/>
    </xmlCellPr>
  </singleXmlCell>
  <singleXmlCell id="628" xr6:uid="{00000000-000C-0000-FFFF-FFFF6B020000}" r="K113" connectionId="0">
    <xmlCellPr id="1" xr6:uid="{00000000-0010-0000-6B02-000001000000}" uniqueName="P1082616">
      <xmlPr mapId="1" xpath="/TFI-IZD-POD/ISD-GFI-IZD-POD_1000375/P1082616" xmlDataType="decimal"/>
    </xmlCellPr>
  </singleXmlCell>
  <singleXmlCell id="576" xr6:uid="{00000000-000C-0000-FFFF-FFFF6C020000}" r="K92" connectionId="0">
    <xmlCellPr id="1" xr6:uid="{00000000-0010-0000-6C02-000001000000}" uniqueName="P1082590">
      <xmlPr mapId="1" xpath="/TFI-IZD-POD/ISD-GFI-IZD-POD_1000375/P1082590" xmlDataType="decimal"/>
    </xmlCellPr>
  </singleXmlCell>
  <singleXmlCell id="575" xr6:uid="{00000000-000C-0000-FFFF-FFFF6D020000}" r="J92" connectionId="0">
    <xmlCellPr id="1" xr6:uid="{00000000-0010-0000-6D02-000001000000}" uniqueName="P1076386">
      <xmlPr mapId="1" xpath="/TFI-IZD-POD/ISD-GFI-IZD-POD_1000375/P1076386" xmlDataType="decimal"/>
    </xmlCellPr>
  </singleXmlCell>
  <singleXmlCell id="574" xr6:uid="{00000000-000C-0000-FFFF-FFFF6E020000}" r="I92" connectionId="0">
    <xmlCellPr id="1" xr6:uid="{00000000-0010-0000-6E02-000001000000}" uniqueName="P1082589">
      <xmlPr mapId="1" xpath="/TFI-IZD-POD/ISD-GFI-IZD-POD_1000375/P1082589" xmlDataType="decimal"/>
    </xmlCellPr>
  </singleXmlCell>
  <singleXmlCell id="573" xr6:uid="{00000000-000C-0000-FFFF-FFFF6F020000}" r="H92" connectionId="0">
    <xmlCellPr id="1" xr6:uid="{00000000-0010-0000-6F02-000001000000}" uniqueName="P1076385">
      <xmlPr mapId="1" xpath="/TFI-IZD-POD/ISD-GFI-IZD-POD_1000375/P1076385"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4" connectionId="0">
    <xmlCellPr id="1" xr6:uid="{00000000-0010-0000-DC02-000001000000}" uniqueName="P1078107">
      <xmlPr mapId="1" xpath="/TFI-IZD-POD/NTD-GFI-IZD-POD_1000378/P1078107" xmlDataType="decimal"/>
    </xmlCellPr>
  </singleXmlCell>
  <singleXmlCell id="740" xr6:uid="{00000000-000C-0000-FFFF-FFFFDD020000}" r="I14" connectionId="0">
    <xmlCellPr id="1" xr6:uid="{00000000-0010-0000-DD02-000001000000}" uniqueName="P1078108">
      <xmlPr mapId="1" xpath="/TFI-IZD-POD/NTD-GFI-IZD-POD_1000378/P1078108" xmlDataType="decimal"/>
    </xmlCellPr>
  </singleXmlCell>
  <singleXmlCell id="741" xr6:uid="{00000000-000C-0000-FFFF-FFFFDE020000}" r="H15" connectionId="0">
    <xmlCellPr id="1" xr6:uid="{00000000-0010-0000-DE02-000001000000}" uniqueName="P1078109">
      <xmlPr mapId="1" xpath="/TFI-IZD-POD/NTD-GFI-IZD-POD_1000378/P1078109" xmlDataType="decimal"/>
    </xmlCellPr>
  </singleXmlCell>
  <singleXmlCell id="742" xr6:uid="{00000000-000C-0000-FFFF-FFFFDF020000}" r="I15" connectionId="0">
    <xmlCellPr id="1" xr6:uid="{00000000-0010-0000-DF02-000001000000}" uniqueName="P1078110">
      <xmlPr mapId="1" xpath="/TFI-IZD-POD/NTD-GFI-IZD-POD_1000378/P1078110" xmlDataType="decimal"/>
    </xmlCellPr>
  </singleXmlCell>
  <singleXmlCell id="743" xr6:uid="{00000000-000C-0000-FFFF-FFFFE0020000}" r="H16" connectionId="0">
    <xmlCellPr id="1" xr6:uid="{00000000-0010-0000-E002-000001000000}" uniqueName="P1078111">
      <xmlPr mapId="1" xpath="/TFI-IZD-POD/NTD-GFI-IZD-POD_1000378/P1078111" xmlDataType="decimal"/>
    </xmlCellPr>
  </singleXmlCell>
  <singleXmlCell id="744" xr6:uid="{00000000-000C-0000-FFFF-FFFFE1020000}" r="I16" connectionId="0">
    <xmlCellPr id="1" xr6:uid="{00000000-0010-0000-E102-000001000000}" uniqueName="P1078112">
      <xmlPr mapId="1" xpath="/TFI-IZD-POD/NTD-GFI-IZD-POD_1000378/P1078112" xmlDataType="decimal"/>
    </xmlCellPr>
  </singleXmlCell>
  <singleXmlCell id="745" xr6:uid="{00000000-000C-0000-FFFF-FFFFE2020000}" r="H17" connectionId="0">
    <xmlCellPr id="1" xr6:uid="{00000000-0010-0000-E202-000001000000}" uniqueName="P1078113">
      <xmlPr mapId="1" xpath="/TFI-IZD-POD/NTD-GFI-IZD-POD_1000378/P1078113" xmlDataType="decimal"/>
    </xmlCellPr>
  </singleXmlCell>
  <singleXmlCell id="746" xr6:uid="{00000000-000C-0000-FFFF-FFFFE3020000}" r="I17" connectionId="0">
    <xmlCellPr id="1" xr6:uid="{00000000-0010-0000-E302-000001000000}" uniqueName="P1078114">
      <xmlPr mapId="1" xpath="/TFI-IZD-POD/NTD-GFI-IZD-POD_1000378/P1078114" xmlDataType="decimal"/>
    </xmlCellPr>
  </singleXmlCell>
  <singleXmlCell id="751" xr6:uid="{00000000-000C-0000-FFFF-FFFFE4020000}" r="H19" connectionId="0">
    <xmlCellPr id="1" xr6:uid="{00000000-0010-0000-E402-000001000000}" uniqueName="P1078117">
      <xmlPr mapId="1" xpath="/TFI-IZD-POD/NTD-GFI-IZD-POD_1000378/P1078117" xmlDataType="decimal"/>
    </xmlCellPr>
  </singleXmlCell>
  <singleXmlCell id="752" xr6:uid="{00000000-000C-0000-FFFF-FFFFE5020000}" r="I19" connectionId="0">
    <xmlCellPr id="1" xr6:uid="{00000000-0010-0000-E502-000001000000}" uniqueName="P1078118">
      <xmlPr mapId="1" xpath="/TFI-IZD-POD/NTD-GFI-IZD-POD_1000378/P1078118" xmlDataType="decimal"/>
    </xmlCellPr>
  </singleXmlCell>
  <singleXmlCell id="755" xr6:uid="{00000000-000C-0000-FFFF-FFFFE6020000}" r="H21" connectionId="0">
    <xmlCellPr id="1" xr6:uid="{00000000-0010-0000-E602-000001000000}" uniqueName="P1078121">
      <xmlPr mapId="1" xpath="/TFI-IZD-POD/NTD-GFI-IZD-POD_1000378/P1078121" xmlDataType="decimal"/>
    </xmlCellPr>
  </singleXmlCell>
  <singleXmlCell id="756" xr6:uid="{00000000-000C-0000-FFFF-FFFFE7020000}" r="I21" connectionId="0">
    <xmlCellPr id="1" xr6:uid="{00000000-0010-0000-E702-000001000000}" uniqueName="P1078122">
      <xmlPr mapId="1" xpath="/TFI-IZD-POD/NTD-GFI-IZD-POD_1000378/P1078122" xmlDataType="decimal"/>
    </xmlCellPr>
  </singleXmlCell>
  <singleXmlCell id="757" xr6:uid="{00000000-000C-0000-FFFF-FFFFE8020000}" r="H23" connectionId="0">
    <xmlCellPr id="1" xr6:uid="{00000000-0010-0000-E802-000001000000}" uniqueName="P1078123">
      <xmlPr mapId="1" xpath="/TFI-IZD-POD/NTD-GFI-IZD-POD_1000378/P1078123" xmlDataType="decimal"/>
    </xmlCellPr>
  </singleXmlCell>
  <singleXmlCell id="758" xr6:uid="{00000000-000C-0000-FFFF-FFFFE9020000}" r="I23" connectionId="0">
    <xmlCellPr id="1" xr6:uid="{00000000-0010-0000-E902-000001000000}" uniqueName="P1078124">
      <xmlPr mapId="1" xpath="/TFI-IZD-POD/NTD-GFI-IZD-POD_1000378/P1078124" xmlDataType="decimal"/>
    </xmlCellPr>
  </singleXmlCell>
  <singleXmlCell id="759" xr6:uid="{00000000-000C-0000-FFFF-FFFFEA020000}" r="H24" connectionId="0">
    <xmlCellPr id="1" xr6:uid="{00000000-0010-0000-EA02-000001000000}" uniqueName="P1078125">
      <xmlPr mapId="1" xpath="/TFI-IZD-POD/NTD-GFI-IZD-POD_1000378/P1078125" xmlDataType="decimal"/>
    </xmlCellPr>
  </singleXmlCell>
  <singleXmlCell id="760" xr6:uid="{00000000-000C-0000-FFFF-FFFFEB020000}" r="I24" connectionId="0">
    <xmlCellPr id="1" xr6:uid="{00000000-0010-0000-EB02-000001000000}" uniqueName="P1078126">
      <xmlPr mapId="1" xpath="/TFI-IZD-POD/NTD-GFI-IZD-POD_1000378/P1078126" xmlDataType="decimal"/>
    </xmlCellPr>
  </singleXmlCell>
  <singleXmlCell id="761" xr6:uid="{00000000-000C-0000-FFFF-FFFFEC020000}" r="H25" connectionId="0">
    <xmlCellPr id="1" xr6:uid="{00000000-0010-0000-EC02-000001000000}" uniqueName="P1078127">
      <xmlPr mapId="1" xpath="/TFI-IZD-POD/NTD-GFI-IZD-POD_1000378/P1078127" xmlDataType="decimal"/>
    </xmlCellPr>
  </singleXmlCell>
  <singleXmlCell id="762" xr6:uid="{00000000-000C-0000-FFFF-FFFFED020000}" r="I25" connectionId="0">
    <xmlCellPr id="1" xr6:uid="{00000000-0010-0000-ED02-000001000000}" uniqueName="P1078128">
      <xmlPr mapId="1" xpath="/TFI-IZD-POD/NTD-GFI-IZD-POD_1000378/P1078128" xmlDataType="decimal"/>
    </xmlCellPr>
  </singleXmlCell>
  <singleXmlCell id="763" xr6:uid="{00000000-000C-0000-FFFF-FFFFEE020000}" r="H26" connectionId="0">
    <xmlCellPr id="1" xr6:uid="{00000000-0010-0000-EE02-000001000000}" uniqueName="P1078129">
      <xmlPr mapId="1" xpath="/TFI-IZD-POD/NTD-GFI-IZD-POD_1000378/P1078129" xmlDataType="decimal"/>
    </xmlCellPr>
  </singleXmlCell>
  <singleXmlCell id="764" xr6:uid="{00000000-000C-0000-FFFF-FFFFEF020000}" r="I26" connectionId="0">
    <xmlCellPr id="1" xr6:uid="{00000000-0010-0000-EF02-000001000000}" uniqueName="P1078130">
      <xmlPr mapId="1" xpath="/TFI-IZD-POD/NTD-GFI-IZD-POD_1000378/P1078130" xmlDataType="decimal"/>
    </xmlCellPr>
  </singleXmlCell>
  <singleXmlCell id="765" xr6:uid="{00000000-000C-0000-FFFF-FFFFF0020000}" r="H27" connectionId="0">
    <xmlCellPr id="1" xr6:uid="{00000000-0010-0000-F002-000001000000}" uniqueName="P1078131">
      <xmlPr mapId="1" xpath="/TFI-IZD-POD/NTD-GFI-IZD-POD_1000378/P1078131" xmlDataType="decimal"/>
    </xmlCellPr>
  </singleXmlCell>
  <singleXmlCell id="766" xr6:uid="{00000000-000C-0000-FFFF-FFFFF1020000}" r="I27" connectionId="0">
    <xmlCellPr id="1" xr6:uid="{00000000-0010-0000-F102-000001000000}" uniqueName="P1078132">
      <xmlPr mapId="1" xpath="/TFI-IZD-POD/NTD-GFI-IZD-POD_1000378/P1078132" xmlDataType="decimal"/>
    </xmlCellPr>
  </singleXmlCell>
  <singleXmlCell id="767" xr6:uid="{00000000-000C-0000-FFFF-FFFFF2020000}" r="H28" connectionId="0">
    <xmlCellPr id="1" xr6:uid="{00000000-0010-0000-F202-000001000000}" uniqueName="P1078133">
      <xmlPr mapId="1" xpath="/TFI-IZD-POD/NTD-GFI-IZD-POD_1000378/P1078133" xmlDataType="decimal"/>
    </xmlCellPr>
  </singleXmlCell>
  <singleXmlCell id="768" xr6:uid="{00000000-000C-0000-FFFF-FFFFF3020000}" r="I28" connectionId="0">
    <xmlCellPr id="1" xr6:uid="{00000000-0010-0000-F302-000001000000}" uniqueName="P1078134">
      <xmlPr mapId="1" xpath="/TFI-IZD-POD/NTD-GFI-IZD-POD_1000378/P1078134" xmlDataType="decimal"/>
    </xmlCellPr>
  </singleXmlCell>
  <singleXmlCell id="769" xr6:uid="{00000000-000C-0000-FFFF-FFFFF4020000}" r="H29" connectionId="0">
    <xmlCellPr id="1" xr6:uid="{00000000-0010-0000-F402-000001000000}" uniqueName="P1078135">
      <xmlPr mapId="1" xpath="/TFI-IZD-POD/NTD-GFI-IZD-POD_1000378/P1078135" xmlDataType="decimal"/>
    </xmlCellPr>
  </singleXmlCell>
  <singleXmlCell id="770" xr6:uid="{00000000-000C-0000-FFFF-FFFFF5020000}" r="I29" connectionId="0">
    <xmlCellPr id="1" xr6:uid="{00000000-0010-0000-F502-000001000000}" uniqueName="P1078136">
      <xmlPr mapId="1" xpath="/TFI-IZD-POD/NTD-GFI-IZD-POD_1000378/P1078136" xmlDataType="decimal"/>
    </xmlCellPr>
  </singleXmlCell>
  <singleXmlCell id="771" xr6:uid="{00000000-000C-0000-FFFF-FFFFF6020000}" r="H30" connectionId="0">
    <xmlCellPr id="1" xr6:uid="{00000000-0010-0000-F602-000001000000}" uniqueName="P1078137">
      <xmlPr mapId="1" xpath="/TFI-IZD-POD/NTD-GFI-IZD-POD_1000378/P1078137" xmlDataType="decimal"/>
    </xmlCellPr>
  </singleXmlCell>
  <singleXmlCell id="772" xr6:uid="{00000000-000C-0000-FFFF-FFFFF7020000}" r="I30" connectionId="0">
    <xmlCellPr id="1" xr6:uid="{00000000-0010-0000-F702-000001000000}" uniqueName="P1078138">
      <xmlPr mapId="1" xpath="/TFI-IZD-POD/NTD-GFI-IZD-POD_1000378/P1078138" xmlDataType="decimal"/>
    </xmlCellPr>
  </singleXmlCell>
  <singleXmlCell id="773" xr6:uid="{00000000-000C-0000-FFFF-FFFFF8020000}" r="H31" connectionId="0">
    <xmlCellPr id="1" xr6:uid="{00000000-0010-0000-F802-000001000000}" uniqueName="P1078139">
      <xmlPr mapId="1" xpath="/TFI-IZD-POD/NTD-GFI-IZD-POD_1000378/P1078139" xmlDataType="decimal"/>
    </xmlCellPr>
  </singleXmlCell>
  <singleXmlCell id="774" xr6:uid="{00000000-000C-0000-FFFF-FFFFF9020000}" r="I31" connectionId="0">
    <xmlCellPr id="1" xr6:uid="{00000000-0010-0000-F902-000001000000}" uniqueName="P1078140">
      <xmlPr mapId="1" xpath="/TFI-IZD-POD/NTD-GFI-IZD-POD_1000378/P1078140" xmlDataType="decimal"/>
    </xmlCellPr>
  </singleXmlCell>
  <singleXmlCell id="775" xr6:uid="{00000000-000C-0000-FFFF-FFFFFA020000}" r="H32" connectionId="0">
    <xmlCellPr id="1" xr6:uid="{00000000-0010-0000-FA02-000001000000}" uniqueName="P1078141">
      <xmlPr mapId="1" xpath="/TFI-IZD-POD/NTD-GFI-IZD-POD_1000378/P1078141" xmlDataType="decimal"/>
    </xmlCellPr>
  </singleXmlCell>
  <singleXmlCell id="776" xr6:uid="{00000000-000C-0000-FFFF-FFFFFB020000}" r="I32" connectionId="0">
    <xmlCellPr id="1" xr6:uid="{00000000-0010-0000-FB02-000001000000}" uniqueName="P1078142">
      <xmlPr mapId="1" xpath="/TFI-IZD-POD/NTD-GFI-IZD-POD_1000378/P1078142" xmlDataType="decimal"/>
    </xmlCellPr>
  </singleXmlCell>
  <singleXmlCell id="777" xr6:uid="{00000000-000C-0000-FFFF-FFFFFC020000}" r="H33" connectionId="0">
    <xmlCellPr id="1" xr6:uid="{00000000-0010-0000-FC02-000001000000}" uniqueName="P1078143">
      <xmlPr mapId="1" xpath="/TFI-IZD-POD/NTD-GFI-IZD-POD_1000378/P1078143" xmlDataType="decimal"/>
    </xmlCellPr>
  </singleXmlCell>
  <singleXmlCell id="778" xr6:uid="{00000000-000C-0000-FFFF-FFFFFD020000}" r="I33" connectionId="0">
    <xmlCellPr id="1" xr6:uid="{00000000-0010-0000-FD02-000001000000}" uniqueName="P1078144">
      <xmlPr mapId="1" xpath="/TFI-IZD-POD/NTD-GFI-IZD-POD_1000378/P1078144" xmlDataType="decimal"/>
    </xmlCellPr>
  </singleXmlCell>
  <singleXmlCell id="779" xr6:uid="{00000000-000C-0000-FFFF-FFFFFE020000}" r="H34" connectionId="0">
    <xmlCellPr id="1" xr6:uid="{00000000-0010-0000-FE02-000001000000}" uniqueName="P1078145">
      <xmlPr mapId="1" xpath="/TFI-IZD-POD/NTD-GFI-IZD-POD_1000378/P1078145" xmlDataType="decimal"/>
    </xmlCellPr>
  </singleXmlCell>
  <singleXmlCell id="780" xr6:uid="{00000000-000C-0000-FFFF-FFFFFF020000}" r="I34" connectionId="0">
    <xmlCellPr id="1" xr6:uid="{00000000-0010-0000-FF02-000001000000}" uniqueName="P1078146">
      <xmlPr mapId="1" xpath="/TFI-IZD-POD/NTD-GFI-IZD-POD_1000378/P1078146" xmlDataType="decimal"/>
    </xmlCellPr>
  </singleXmlCell>
  <singleXmlCell id="781" xr6:uid="{00000000-000C-0000-FFFF-FFFF00030000}" r="H35" connectionId="0">
    <xmlCellPr id="1" xr6:uid="{00000000-0010-0000-0003-000001000000}" uniqueName="P1078147">
      <xmlPr mapId="1" xpath="/TFI-IZD-POD/NTD-GFI-IZD-POD_1000378/P1078147" xmlDataType="decimal"/>
    </xmlCellPr>
  </singleXmlCell>
  <singleXmlCell id="782" xr6:uid="{00000000-000C-0000-FFFF-FFFF01030000}" r="I35" connectionId="0">
    <xmlCellPr id="1" xr6:uid="{00000000-0010-0000-0103-000001000000}" uniqueName="P1078148">
      <xmlPr mapId="1" xpath="/TFI-IZD-POD/NTD-GFI-IZD-POD_1000378/P1078148" xmlDataType="decimal"/>
    </xmlCellPr>
  </singleXmlCell>
  <singleXmlCell id="783" xr6:uid="{00000000-000C-0000-FFFF-FFFF02030000}" r="H36" connectionId="0">
    <xmlCellPr id="1" xr6:uid="{00000000-0010-0000-0203-000001000000}" uniqueName="P1078149">
      <xmlPr mapId="1" xpath="/TFI-IZD-POD/NTD-GFI-IZD-POD_1000378/P1078149" xmlDataType="decimal"/>
    </xmlCellPr>
  </singleXmlCell>
  <singleXmlCell id="784" xr6:uid="{00000000-000C-0000-FFFF-FFFF03030000}" r="I36" connectionId="0">
    <xmlCellPr id="1" xr6:uid="{00000000-0010-0000-0303-000001000000}" uniqueName="P1078150">
      <xmlPr mapId="1" xpath="/TFI-IZD-POD/NTD-GFI-IZD-POD_1000378/P1078150" xmlDataType="decimal"/>
    </xmlCellPr>
  </singleXmlCell>
  <singleXmlCell id="785" xr6:uid="{00000000-000C-0000-FFFF-FFFF04030000}" r="H38" connectionId="0">
    <xmlCellPr id="1" xr6:uid="{00000000-0010-0000-0403-000001000000}" uniqueName="P1078151">
      <xmlPr mapId="1" xpath="/TFI-IZD-POD/NTD-GFI-IZD-POD_1000378/P1078151" xmlDataType="decimal"/>
    </xmlCellPr>
  </singleXmlCell>
  <singleXmlCell id="786" xr6:uid="{00000000-000C-0000-FFFF-FFFF05030000}" r="I38" connectionId="0">
    <xmlCellPr id="1" xr6:uid="{00000000-0010-0000-0503-000001000000}" uniqueName="P1078152">
      <xmlPr mapId="1" xpath="/TFI-IZD-POD/NTD-GFI-IZD-POD_1000378/P1078152" xmlDataType="decimal"/>
    </xmlCellPr>
  </singleXmlCell>
  <singleXmlCell id="787" xr6:uid="{00000000-000C-0000-FFFF-FFFF06030000}" r="H39" connectionId="0">
    <xmlCellPr id="1" xr6:uid="{00000000-0010-0000-0603-000001000000}" uniqueName="P1078153">
      <xmlPr mapId="1" xpath="/TFI-IZD-POD/NTD-GFI-IZD-POD_1000378/P1078153" xmlDataType="decimal"/>
    </xmlCellPr>
  </singleXmlCell>
  <singleXmlCell id="788" xr6:uid="{00000000-000C-0000-FFFF-FFFF07030000}" r="I39" connectionId="0">
    <xmlCellPr id="1" xr6:uid="{00000000-0010-0000-0703-000001000000}" uniqueName="P1078154">
      <xmlPr mapId="1" xpath="/TFI-IZD-POD/NTD-GFI-IZD-POD_1000378/P1078154" xmlDataType="decimal"/>
    </xmlCellPr>
  </singleXmlCell>
  <singleXmlCell id="789" xr6:uid="{00000000-000C-0000-FFFF-FFFF08030000}" r="H40" connectionId="0">
    <xmlCellPr id="1" xr6:uid="{00000000-0010-0000-0803-000001000000}" uniqueName="P1078155">
      <xmlPr mapId="1" xpath="/TFI-IZD-POD/NTD-GFI-IZD-POD_1000378/P1078155" xmlDataType="decimal"/>
    </xmlCellPr>
  </singleXmlCell>
  <singleXmlCell id="790" xr6:uid="{00000000-000C-0000-FFFF-FFFF09030000}" r="I40" connectionId="0">
    <xmlCellPr id="1" xr6:uid="{00000000-0010-0000-0903-000001000000}" uniqueName="P1078156">
      <xmlPr mapId="1" xpath="/TFI-IZD-POD/NTD-GFI-IZD-POD_1000378/P1078156" xmlDataType="decimal"/>
    </xmlCellPr>
  </singleXmlCell>
  <singleXmlCell id="791" xr6:uid="{00000000-000C-0000-FFFF-FFFF0A030000}" r="H41" connectionId="0">
    <xmlCellPr id="1" xr6:uid="{00000000-0010-0000-0A03-000001000000}" uniqueName="P1078157">
      <xmlPr mapId="1" xpath="/TFI-IZD-POD/NTD-GFI-IZD-POD_1000378/P1078157" xmlDataType="decimal"/>
    </xmlCellPr>
  </singleXmlCell>
  <singleXmlCell id="792" xr6:uid="{00000000-000C-0000-FFFF-FFFF0B030000}" r="I41" connectionId="0">
    <xmlCellPr id="1" xr6:uid="{00000000-0010-0000-0B03-000001000000}" uniqueName="P1078158">
      <xmlPr mapId="1" xpath="/TFI-IZD-POD/NTD-GFI-IZD-POD_1000378/P1078158" xmlDataType="decimal"/>
    </xmlCellPr>
  </singleXmlCell>
  <singleXmlCell id="793" xr6:uid="{00000000-000C-0000-FFFF-FFFF0C030000}" r="H42" connectionId="0">
    <xmlCellPr id="1" xr6:uid="{00000000-0010-0000-0C03-000001000000}" uniqueName="P1078159">
      <xmlPr mapId="1" xpath="/TFI-IZD-POD/NTD-GFI-IZD-POD_1000378/P1078159" xmlDataType="decimal"/>
    </xmlCellPr>
  </singleXmlCell>
  <singleXmlCell id="794" xr6:uid="{00000000-000C-0000-FFFF-FFFF0D030000}" r="I42" connectionId="0">
    <xmlCellPr id="1" xr6:uid="{00000000-0010-0000-0D03-000001000000}" uniqueName="P1078160">
      <xmlPr mapId="1" xpath="/TFI-IZD-POD/NTD-GFI-IZD-POD_1000378/P1078160" xmlDataType="decimal"/>
    </xmlCellPr>
  </singleXmlCell>
  <singleXmlCell id="795" xr6:uid="{00000000-000C-0000-FFFF-FFFF0E030000}" r="H43" connectionId="0">
    <xmlCellPr id="1" xr6:uid="{00000000-0010-0000-0E03-000001000000}" uniqueName="P1078161">
      <xmlPr mapId="1" xpath="/TFI-IZD-POD/NTD-GFI-IZD-POD_1000378/P1078161" xmlDataType="decimal"/>
    </xmlCellPr>
  </singleXmlCell>
  <singleXmlCell id="796" xr6:uid="{00000000-000C-0000-FFFF-FFFF0F030000}" r="I43" connectionId="0">
    <xmlCellPr id="1" xr6:uid="{00000000-0010-0000-0F03-000001000000}" uniqueName="P1078162">
      <xmlPr mapId="1" xpath="/TFI-IZD-POD/NTD-GFI-IZD-POD_1000378/P1078162" xmlDataType="decimal"/>
    </xmlCellPr>
  </singleXmlCell>
  <singleXmlCell id="797" xr6:uid="{00000000-000C-0000-FFFF-FFFF10030000}" r="H44" connectionId="0">
    <xmlCellPr id="1" xr6:uid="{00000000-0010-0000-1003-000001000000}" uniqueName="P1078163">
      <xmlPr mapId="1" xpath="/TFI-IZD-POD/NTD-GFI-IZD-POD_1000378/P1078163" xmlDataType="decimal"/>
    </xmlCellPr>
  </singleXmlCell>
  <singleXmlCell id="798" xr6:uid="{00000000-000C-0000-FFFF-FFFF11030000}" r="I44" connectionId="0">
    <xmlCellPr id="1" xr6:uid="{00000000-0010-0000-1103-000001000000}" uniqueName="P1078164">
      <xmlPr mapId="1" xpath="/TFI-IZD-POD/NTD-GFI-IZD-POD_1000378/P1078164" xmlDataType="decimal"/>
    </xmlCellPr>
  </singleXmlCell>
  <singleXmlCell id="799" xr6:uid="{00000000-000C-0000-FFFF-FFFF12030000}" r="H45" connectionId="0">
    <xmlCellPr id="1" xr6:uid="{00000000-0010-0000-1203-000001000000}" uniqueName="P1078165">
      <xmlPr mapId="1" xpath="/TFI-IZD-POD/NTD-GFI-IZD-POD_1000378/P1078165" xmlDataType="decimal"/>
    </xmlCellPr>
  </singleXmlCell>
  <singleXmlCell id="800" xr6:uid="{00000000-000C-0000-FFFF-FFFF13030000}" r="I45" connectionId="0">
    <xmlCellPr id="1" xr6:uid="{00000000-0010-0000-1303-000001000000}" uniqueName="P1078166">
      <xmlPr mapId="1" xpath="/TFI-IZD-POD/NTD-GFI-IZD-POD_1000378/P1078166" xmlDataType="decimal"/>
    </xmlCellPr>
  </singleXmlCell>
  <singleXmlCell id="801" xr6:uid="{00000000-000C-0000-FFFF-FFFF14030000}" r="H46" connectionId="0">
    <xmlCellPr id="1" xr6:uid="{00000000-0010-0000-1403-000001000000}" uniqueName="P1078167">
      <xmlPr mapId="1" xpath="/TFI-IZD-POD/NTD-GFI-IZD-POD_1000378/P1078167" xmlDataType="decimal"/>
    </xmlCellPr>
  </singleXmlCell>
  <singleXmlCell id="802" xr6:uid="{00000000-000C-0000-FFFF-FFFF15030000}" r="I46" connectionId="0">
    <xmlCellPr id="1" xr6:uid="{00000000-0010-0000-1503-000001000000}" uniqueName="P1078168">
      <xmlPr mapId="1" xpath="/TFI-IZD-POD/NTD-GFI-IZD-POD_1000378/P1078168" xmlDataType="decimal"/>
    </xmlCellPr>
  </singleXmlCell>
  <singleXmlCell id="803" xr6:uid="{00000000-000C-0000-FFFF-FFFF16030000}" r="H47" connectionId="0">
    <xmlCellPr id="1" xr6:uid="{00000000-0010-0000-1603-000001000000}" uniqueName="P1078169">
      <xmlPr mapId="1" xpath="/TFI-IZD-POD/NTD-GFI-IZD-POD_1000378/P1078169" xmlDataType="decimal"/>
    </xmlCellPr>
  </singleXmlCell>
  <singleXmlCell id="804" xr6:uid="{00000000-000C-0000-FFFF-FFFF17030000}" r="I47" connectionId="0">
    <xmlCellPr id="1" xr6:uid="{00000000-0010-0000-1703-000001000000}" uniqueName="P1078170">
      <xmlPr mapId="1" xpath="/TFI-IZD-POD/NTD-GFI-IZD-POD_1000378/P1078170" xmlDataType="decimal"/>
    </xmlCellPr>
  </singleXmlCell>
  <singleXmlCell id="805" xr6:uid="{00000000-000C-0000-FFFF-FFFF18030000}" r="H48" connectionId="0">
    <xmlCellPr id="1" xr6:uid="{00000000-0010-0000-1803-000001000000}" uniqueName="P1078171">
      <xmlPr mapId="1" xpath="/TFI-IZD-POD/NTD-GFI-IZD-POD_1000378/P1078171" xmlDataType="decimal"/>
    </xmlCellPr>
  </singleXmlCell>
  <singleXmlCell id="806" xr6:uid="{00000000-000C-0000-FFFF-FFFF19030000}" r="I48" connectionId="0">
    <xmlCellPr id="1" xr6:uid="{00000000-0010-0000-1903-000001000000}" uniqueName="P1078172">
      <xmlPr mapId="1" xpath="/TFI-IZD-POD/NTD-GFI-IZD-POD_1000378/P1078172" xmlDataType="decimal"/>
    </xmlCellPr>
  </singleXmlCell>
  <singleXmlCell id="807" xr6:uid="{00000000-000C-0000-FFFF-FFFF1A030000}" r="H49" connectionId="0">
    <xmlCellPr id="1" xr6:uid="{00000000-0010-0000-1A03-000001000000}" uniqueName="P1078173">
      <xmlPr mapId="1" xpath="/TFI-IZD-POD/NTD-GFI-IZD-POD_1000378/P1078173" xmlDataType="decimal"/>
    </xmlCellPr>
  </singleXmlCell>
  <singleXmlCell id="808" xr6:uid="{00000000-000C-0000-FFFF-FFFF1B030000}" r="I49" connectionId="0">
    <xmlCellPr id="1" xr6:uid="{00000000-0010-0000-1B03-000001000000}" uniqueName="P1078174">
      <xmlPr mapId="1" xpath="/TFI-IZD-POD/NTD-GFI-IZD-POD_1000378/P1078174" xmlDataType="decimal"/>
    </xmlCellPr>
  </singleXmlCell>
  <singleXmlCell id="809" xr6:uid="{00000000-000C-0000-FFFF-FFFF1C030000}" r="H50" connectionId="0">
    <xmlCellPr id="1" xr6:uid="{00000000-0010-0000-1C03-000001000000}" uniqueName="P1078175">
      <xmlPr mapId="1" xpath="/TFI-IZD-POD/NTD-GFI-IZD-POD_1000378/P1078175" xmlDataType="decimal"/>
    </xmlCellPr>
  </singleXmlCell>
  <singleXmlCell id="810" xr6:uid="{00000000-000C-0000-FFFF-FFFF1D030000}" r="I50" connectionId="0">
    <xmlCellPr id="1" xr6:uid="{00000000-0010-0000-1D03-000001000000}" uniqueName="P1078176">
      <xmlPr mapId="1" xpath="/TFI-IZD-POD/NTD-GFI-IZD-POD_1000378/P1078176" xmlDataType="decimal"/>
    </xmlCellPr>
  </singleXmlCell>
  <singleXmlCell id="811" xr6:uid="{00000000-000C-0000-FFFF-FFFF1E030000}" r="H51" connectionId="0">
    <xmlCellPr id="1" xr6:uid="{00000000-0010-0000-1E03-000001000000}" uniqueName="P1078177">
      <xmlPr mapId="1" xpath="/TFI-IZD-POD/NTD-GFI-IZD-POD_1000378/P1078177" xmlDataType="decimal"/>
    </xmlCellPr>
  </singleXmlCell>
  <singleXmlCell id="812" xr6:uid="{00000000-000C-0000-FFFF-FFFF1F030000}" r="I51" connectionId="0">
    <xmlCellPr id="1" xr6:uid="{00000000-0010-0000-1F03-000001000000}" uniqueName="P1078178">
      <xmlPr mapId="1" xpath="/TFI-IZD-POD/NTD-GFI-IZD-POD_1000378/P1078178" xmlDataType="decimal"/>
    </xmlCellPr>
  </singleXmlCell>
  <singleXmlCell id="813" xr6:uid="{00000000-000C-0000-FFFF-FFFF20030000}" r="H52" connectionId="0">
    <xmlCellPr id="1" xr6:uid="{00000000-0010-0000-2003-000001000000}" uniqueName="P1078179">
      <xmlPr mapId="1" xpath="/TFI-IZD-POD/NTD-GFI-IZD-POD_1000378/P1078179" xmlDataType="decimal"/>
    </xmlCellPr>
  </singleXmlCell>
  <singleXmlCell id="814" xr6:uid="{00000000-000C-0000-FFFF-FFFF21030000}" r="I52" connectionId="0">
    <xmlCellPr id="1" xr6:uid="{00000000-0010-0000-2103-000001000000}" uniqueName="P1078180">
      <xmlPr mapId="1" xpath="/TFI-IZD-POD/NTD-GFI-IZD-POD_1000378/P1078180" xmlDataType="decimal"/>
    </xmlCellPr>
  </singleXmlCell>
  <singleXmlCell id="815" xr6:uid="{00000000-000C-0000-FFFF-FFFF22030000}" r="H53" connectionId="0">
    <xmlCellPr id="1" xr6:uid="{00000000-0010-0000-2203-000001000000}" uniqueName="P1078181">
      <xmlPr mapId="1" xpath="/TFI-IZD-POD/NTD-GFI-IZD-POD_1000378/P1078181" xmlDataType="decimal"/>
    </xmlCellPr>
  </singleXmlCell>
  <singleXmlCell id="816" xr6:uid="{00000000-000C-0000-FFFF-FFFF23030000}" r="I53" connectionId="0">
    <xmlCellPr id="1" xr6:uid="{00000000-0010-0000-2303-000001000000}" uniqueName="P1078182">
      <xmlPr mapId="1" xpath="/TFI-IZD-POD/NTD-GFI-IZD-POD_1000378/P1078182" xmlDataType="decimal"/>
    </xmlCellPr>
  </singleXmlCell>
  <singleXmlCell id="750" xr6:uid="{00000000-000C-0000-FFFF-FFFF24030000}" r="I18" connectionId="0">
    <xmlCellPr id="1" xr6:uid="{00000000-0010-0000-2403-000001000000}" uniqueName="P1078116">
      <xmlPr mapId="1" xpath="/TFI-IZD-POD/NTD-GFI-IZD-POD_1000378/P1078116" xmlDataType="decimal"/>
    </xmlCellPr>
  </singleXmlCell>
  <singleXmlCell id="749" xr6:uid="{00000000-000C-0000-FFFF-FFFF25030000}" r="H18" connectionId="0">
    <xmlCellPr id="1" xr6:uid="{00000000-0010-0000-2503-000001000000}" uniqueName="P1078115">
      <xmlPr mapId="1" xpath="/TFI-IZD-POD/NTD-GFI-IZD-POD_1000378/P1078115" xmlDataType="decimal"/>
    </xmlCellPr>
  </singleXmlCell>
  <singleXmlCell id="754" xr6:uid="{00000000-000C-0000-FFFF-FFFF26030000}" r="I20" connectionId="0">
    <xmlCellPr id="1" xr6:uid="{00000000-0010-0000-2603-000001000000}" uniqueName="P1078120">
      <xmlPr mapId="1" xpath="/TFI-IZD-POD/NTD-GFI-IZD-POD_1000378/P1078120" xmlDataType="decimal"/>
    </xmlCellPr>
  </singleXmlCell>
  <singleXmlCell id="753" xr6:uid="{00000000-000C-0000-FFFF-FFFF27030000}" r="H20" connectionId="0">
    <xmlCellPr id="1" xr6:uid="{00000000-0010-0000-2703-000001000000}" uniqueName="P1078119">
      <xmlPr mapId="1" xpath="/TFI-IZD-POD/NTD-GFI-IZD-POD_1000378/P1078119"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U7" connectionId="0">
    <xmlCellPr id="1" xr6:uid="{00000000-0010-0000-3303-000001000000}" uniqueName="P1081535">
      <xmlPr mapId="1" xpath="/TFI-IZD-POD/IPK-GFI-IZD-POD_1000380/P1081535" xmlDataType="decimal"/>
    </xmlCellPr>
  </singleXmlCell>
  <singleXmlCell id="845" xr6:uid="{00000000-000C-0000-FFFF-FFFF34030000}" r="V7" connectionId="0">
    <xmlCellPr id="1" xr6:uid="{00000000-0010-0000-3403-000001000000}" uniqueName="P1081536">
      <xmlPr mapId="1" xpath="/TFI-IZD-POD/IPK-GFI-IZD-POD_1000380/P1081536" xmlDataType="decimal"/>
    </xmlCellPr>
  </singleXmlCell>
  <singleXmlCell id="846" xr6:uid="{00000000-000C-0000-FFFF-FFFF35030000}" r="W7" connectionId="0">
    <xmlCellPr id="1" xr6:uid="{00000000-0010-0000-3503-000001000000}" uniqueName="P1081537">
      <xmlPr mapId="1" xpath="/TFI-IZD-POD/IPK-GFI-IZD-POD_1000380/P1081537" xmlDataType="decimal"/>
    </xmlCellPr>
  </singleXmlCell>
  <singleXmlCell id="847" xr6:uid="{00000000-000C-0000-FFFF-FFFF36030000}" r="X7" connectionId="0">
    <xmlCellPr id="1" xr6:uid="{00000000-0010-0000-3603-000001000000}" uniqueName="P1081538">
      <xmlPr mapId="1" xpath="/TFI-IZD-POD/IPK-GFI-IZD-POD_1000380/P1081538" xmlDataType="decimal"/>
    </xmlCellPr>
  </singleXmlCell>
  <singleXmlCell id="848" xr6:uid="{00000000-000C-0000-FFFF-FFFF37030000}" r="Y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U8" connectionId="0">
    <xmlCellPr id="1" xr6:uid="{00000000-0010-0000-4303-000001000000}" uniqueName="P1081649">
      <xmlPr mapId="1" xpath="/TFI-IZD-POD/IPK-GFI-IZD-POD_1000380/P1081649" xmlDataType="decimal"/>
    </xmlCellPr>
  </singleXmlCell>
  <singleXmlCell id="861" xr6:uid="{00000000-000C-0000-FFFF-FFFF44030000}" r="V8" connectionId="0">
    <xmlCellPr id="1" xr6:uid="{00000000-0010-0000-4403-000001000000}" uniqueName="P1081651">
      <xmlPr mapId="1" xpath="/TFI-IZD-POD/IPK-GFI-IZD-POD_1000380/P1081651" xmlDataType="decimal"/>
    </xmlCellPr>
  </singleXmlCell>
  <singleXmlCell id="862" xr6:uid="{00000000-000C-0000-FFFF-FFFF45030000}" r="W8" connectionId="0">
    <xmlCellPr id="1" xr6:uid="{00000000-0010-0000-4503-000001000000}" uniqueName="P1081656">
      <xmlPr mapId="1" xpath="/TFI-IZD-POD/IPK-GFI-IZD-POD_1000380/P1081656" xmlDataType="decimal"/>
    </xmlCellPr>
  </singleXmlCell>
  <singleXmlCell id="863" xr6:uid="{00000000-000C-0000-FFFF-FFFF46030000}" r="X8" connectionId="0">
    <xmlCellPr id="1" xr6:uid="{00000000-0010-0000-4603-000001000000}" uniqueName="P1081658">
      <xmlPr mapId="1" xpath="/TFI-IZD-POD/IPK-GFI-IZD-POD_1000380/P1081658" xmlDataType="decimal"/>
    </xmlCellPr>
  </singleXmlCell>
  <singleXmlCell id="864" xr6:uid="{00000000-000C-0000-FFFF-FFFF47030000}" r="Y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U9" connectionId="0">
    <xmlCellPr id="1" xr6:uid="{00000000-0010-0000-5303-000001000000}" uniqueName="P1081664">
      <xmlPr mapId="1" xpath="/TFI-IZD-POD/IPK-GFI-IZD-POD_1000380/P1081664" xmlDataType="decimal"/>
    </xmlCellPr>
  </singleXmlCell>
  <singleXmlCell id="877" xr6:uid="{00000000-000C-0000-FFFF-FFFF54030000}" r="V9" connectionId="0">
    <xmlCellPr id="1" xr6:uid="{00000000-0010-0000-5403-000001000000}" uniqueName="P1081666">
      <xmlPr mapId="1" xpath="/TFI-IZD-POD/IPK-GFI-IZD-POD_1000380/P1081666" xmlDataType="decimal"/>
    </xmlCellPr>
  </singleXmlCell>
  <singleXmlCell id="878" xr6:uid="{00000000-000C-0000-FFFF-FFFF55030000}" r="W9" connectionId="0">
    <xmlCellPr id="1" xr6:uid="{00000000-0010-0000-5503-000001000000}" uniqueName="P1081668">
      <xmlPr mapId="1" xpath="/TFI-IZD-POD/IPK-GFI-IZD-POD_1000380/P1081668" xmlDataType="decimal"/>
    </xmlCellPr>
  </singleXmlCell>
  <singleXmlCell id="879" xr6:uid="{00000000-000C-0000-FFFF-FFFF56030000}" r="X9" connectionId="0">
    <xmlCellPr id="1" xr6:uid="{00000000-0010-0000-5603-000001000000}" uniqueName="P1081670">
      <xmlPr mapId="1" xpath="/TFI-IZD-POD/IPK-GFI-IZD-POD_1000380/P1081670" xmlDataType="decimal"/>
    </xmlCellPr>
  </singleXmlCell>
  <singleXmlCell id="880" xr6:uid="{00000000-000C-0000-FFFF-FFFF57030000}" r="Y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U10" connectionId="0">
    <xmlCellPr id="1" xr6:uid="{00000000-0010-0000-6303-000001000000}" uniqueName="P1081676">
      <xmlPr mapId="1" xpath="/TFI-IZD-POD/IPK-GFI-IZD-POD_1000380/P1081676" xmlDataType="decimal"/>
    </xmlCellPr>
  </singleXmlCell>
  <singleXmlCell id="909" xr6:uid="{00000000-000C-0000-FFFF-FFFF64030000}" r="V10" connectionId="0">
    <xmlCellPr id="1" xr6:uid="{00000000-0010-0000-6403-000001000000}" uniqueName="P1081678">
      <xmlPr mapId="1" xpath="/TFI-IZD-POD/IPK-GFI-IZD-POD_1000380/P1081678" xmlDataType="decimal"/>
    </xmlCellPr>
  </singleXmlCell>
  <singleXmlCell id="910" xr6:uid="{00000000-000C-0000-FFFF-FFFF65030000}" r="W10" connectionId="0">
    <xmlCellPr id="1" xr6:uid="{00000000-0010-0000-6503-000001000000}" uniqueName="P1081680">
      <xmlPr mapId="1" xpath="/TFI-IZD-POD/IPK-GFI-IZD-POD_1000380/P1081680" xmlDataType="decimal"/>
    </xmlCellPr>
  </singleXmlCell>
  <singleXmlCell id="911" xr6:uid="{00000000-000C-0000-FFFF-FFFF66030000}" r="X10" connectionId="0">
    <xmlCellPr id="1" xr6:uid="{00000000-0010-0000-6603-000001000000}" uniqueName="P1081682">
      <xmlPr mapId="1" xpath="/TFI-IZD-POD/IPK-GFI-IZD-POD_1000380/P1081682" xmlDataType="decimal"/>
    </xmlCellPr>
  </singleXmlCell>
  <singleXmlCell id="912" xr6:uid="{00000000-000C-0000-FFFF-FFFF67030000}" r="Y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U11" connectionId="0">
    <xmlCellPr id="1" xr6:uid="{00000000-0010-0000-7303-000001000000}" uniqueName="P1081687">
      <xmlPr mapId="1" xpath="/TFI-IZD-POD/IPK-GFI-IZD-POD_1000380/P1081687" xmlDataType="decimal"/>
    </xmlCellPr>
  </singleXmlCell>
  <singleXmlCell id="925" xr6:uid="{00000000-000C-0000-FFFF-FFFF74030000}" r="V11" connectionId="0">
    <xmlCellPr id="1" xr6:uid="{00000000-0010-0000-7403-000001000000}" uniqueName="P1081688">
      <xmlPr mapId="1" xpath="/TFI-IZD-POD/IPK-GFI-IZD-POD_1000380/P1081688" xmlDataType="decimal"/>
    </xmlCellPr>
  </singleXmlCell>
  <singleXmlCell id="926" xr6:uid="{00000000-000C-0000-FFFF-FFFF75030000}" r="W11" connectionId="0">
    <xmlCellPr id="1" xr6:uid="{00000000-0010-0000-7503-000001000000}" uniqueName="P1081689">
      <xmlPr mapId="1" xpath="/TFI-IZD-POD/IPK-GFI-IZD-POD_1000380/P1081689" xmlDataType="decimal"/>
    </xmlCellPr>
  </singleXmlCell>
  <singleXmlCell id="927" xr6:uid="{00000000-000C-0000-FFFF-FFFF76030000}" r="X11" connectionId="0">
    <xmlCellPr id="1" xr6:uid="{00000000-0010-0000-7603-000001000000}" uniqueName="P1081690">
      <xmlPr mapId="1" xpath="/TFI-IZD-POD/IPK-GFI-IZD-POD_1000380/P1081690" xmlDataType="decimal"/>
    </xmlCellPr>
  </singleXmlCell>
  <singleXmlCell id="928" xr6:uid="{00000000-000C-0000-FFFF-FFFF77030000}" r="Y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U12" connectionId="0">
    <xmlCellPr id="1" xr6:uid="{00000000-0010-0000-8303-000001000000}" uniqueName="P1081699">
      <xmlPr mapId="1" xpath="/TFI-IZD-POD/IPK-GFI-IZD-POD_1000380/P1081699" xmlDataType="decimal"/>
    </xmlCellPr>
  </singleXmlCell>
  <singleXmlCell id="941" xr6:uid="{00000000-000C-0000-FFFF-FFFF84030000}" r="V12" connectionId="0">
    <xmlCellPr id="1" xr6:uid="{00000000-0010-0000-8403-000001000000}" uniqueName="P1081700">
      <xmlPr mapId="1" xpath="/TFI-IZD-POD/IPK-GFI-IZD-POD_1000380/P1081700" xmlDataType="decimal"/>
    </xmlCellPr>
  </singleXmlCell>
  <singleXmlCell id="942" xr6:uid="{00000000-000C-0000-FFFF-FFFF85030000}" r="W12" connectionId="0">
    <xmlCellPr id="1" xr6:uid="{00000000-0010-0000-8503-000001000000}" uniqueName="P1081701">
      <xmlPr mapId="1" xpath="/TFI-IZD-POD/IPK-GFI-IZD-POD_1000380/P1081701" xmlDataType="decimal"/>
    </xmlCellPr>
  </singleXmlCell>
  <singleXmlCell id="943" xr6:uid="{00000000-000C-0000-FFFF-FFFF86030000}" r="X12" connectionId="0">
    <xmlCellPr id="1" xr6:uid="{00000000-0010-0000-8603-000001000000}" uniqueName="P1081702">
      <xmlPr mapId="1" xpath="/TFI-IZD-POD/IPK-GFI-IZD-POD_1000380/P1081702" xmlDataType="decimal"/>
    </xmlCellPr>
  </singleXmlCell>
  <singleXmlCell id="944" xr6:uid="{00000000-000C-0000-FFFF-FFFF87030000}" r="Y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U13" connectionId="0">
    <xmlCellPr id="1" xr6:uid="{00000000-0010-0000-9303-000001000000}" uniqueName="P1081706">
      <xmlPr mapId="1" xpath="/TFI-IZD-POD/IPK-GFI-IZD-POD_1000380/P1081706" xmlDataType="decimal"/>
    </xmlCellPr>
  </singleXmlCell>
  <singleXmlCell id="957" xr6:uid="{00000000-000C-0000-FFFF-FFFF94030000}" r="V13" connectionId="0">
    <xmlCellPr id="1" xr6:uid="{00000000-0010-0000-9403-000001000000}" uniqueName="P1081707">
      <xmlPr mapId="1" xpath="/TFI-IZD-POD/IPK-GFI-IZD-POD_1000380/P1081707" xmlDataType="decimal"/>
    </xmlCellPr>
  </singleXmlCell>
  <singleXmlCell id="958" xr6:uid="{00000000-000C-0000-FFFF-FFFF95030000}" r="W13" connectionId="0">
    <xmlCellPr id="1" xr6:uid="{00000000-0010-0000-9503-000001000000}" uniqueName="P1081708">
      <xmlPr mapId="1" xpath="/TFI-IZD-POD/IPK-GFI-IZD-POD_1000380/P1081708" xmlDataType="decimal"/>
    </xmlCellPr>
  </singleXmlCell>
  <singleXmlCell id="959" xr6:uid="{00000000-000C-0000-FFFF-FFFF96030000}" r="X13" connectionId="0">
    <xmlCellPr id="1" xr6:uid="{00000000-0010-0000-9603-000001000000}" uniqueName="P1081709">
      <xmlPr mapId="1" xpath="/TFI-IZD-POD/IPK-GFI-IZD-POD_1000380/P1081709" xmlDataType="decimal"/>
    </xmlCellPr>
  </singleXmlCell>
  <singleXmlCell id="960" xr6:uid="{00000000-000C-0000-FFFF-FFFF97030000}" r="Y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U14" connectionId="0">
    <xmlCellPr id="1" xr6:uid="{00000000-0010-0000-A303-000001000000}" uniqueName="P1081714">
      <xmlPr mapId="1" xpath="/TFI-IZD-POD/IPK-GFI-IZD-POD_1000380/P1081714" xmlDataType="decimal"/>
    </xmlCellPr>
  </singleXmlCell>
  <singleXmlCell id="973" xr6:uid="{00000000-000C-0000-FFFF-FFFFA4030000}" r="V14" connectionId="0">
    <xmlCellPr id="1" xr6:uid="{00000000-0010-0000-A403-000001000000}" uniqueName="P1081715">
      <xmlPr mapId="1" xpath="/TFI-IZD-POD/IPK-GFI-IZD-POD_1000380/P1081715" xmlDataType="decimal"/>
    </xmlCellPr>
  </singleXmlCell>
  <singleXmlCell id="974" xr6:uid="{00000000-000C-0000-FFFF-FFFFA5030000}" r="W14" connectionId="0">
    <xmlCellPr id="1" xr6:uid="{00000000-0010-0000-A503-000001000000}" uniqueName="P1081716">
      <xmlPr mapId="1" xpath="/TFI-IZD-POD/IPK-GFI-IZD-POD_1000380/P1081716" xmlDataType="decimal"/>
    </xmlCellPr>
  </singleXmlCell>
  <singleXmlCell id="975" xr6:uid="{00000000-000C-0000-FFFF-FFFFA6030000}" r="X14" connectionId="0">
    <xmlCellPr id="1" xr6:uid="{00000000-0010-0000-A603-000001000000}" uniqueName="P1081717">
      <xmlPr mapId="1" xpath="/TFI-IZD-POD/IPK-GFI-IZD-POD_1000380/P1081717" xmlDataType="decimal"/>
    </xmlCellPr>
  </singleXmlCell>
  <singleXmlCell id="976" xr6:uid="{00000000-000C-0000-FFFF-FFFFA7030000}" r="Y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U15" connectionId="0">
    <xmlCellPr id="1" xr6:uid="{00000000-0010-0000-B303-000001000000}" uniqueName="P1081882">
      <xmlPr mapId="1" xpath="/TFI-IZD-POD/IPK-GFI-IZD-POD_1000380/P1081882" xmlDataType="decimal"/>
    </xmlCellPr>
  </singleXmlCell>
  <singleXmlCell id="989" xr6:uid="{00000000-000C-0000-FFFF-FFFFB4030000}" r="V15" connectionId="0">
    <xmlCellPr id="1" xr6:uid="{00000000-0010-0000-B403-000001000000}" uniqueName="P1081888">
      <xmlPr mapId="1" xpath="/TFI-IZD-POD/IPK-GFI-IZD-POD_1000380/P1081888" xmlDataType="decimal"/>
    </xmlCellPr>
  </singleXmlCell>
  <singleXmlCell id="990" xr6:uid="{00000000-000C-0000-FFFF-FFFFB5030000}" r="W15" connectionId="0">
    <xmlCellPr id="1" xr6:uid="{00000000-0010-0000-B503-000001000000}" uniqueName="P1081891">
      <xmlPr mapId="1" xpath="/TFI-IZD-POD/IPK-GFI-IZD-POD_1000380/P1081891" xmlDataType="decimal"/>
    </xmlCellPr>
  </singleXmlCell>
  <singleXmlCell id="991" xr6:uid="{00000000-000C-0000-FFFF-FFFFB6030000}" r="X15" connectionId="0">
    <xmlCellPr id="1" xr6:uid="{00000000-0010-0000-B603-000001000000}" uniqueName="P1081893">
      <xmlPr mapId="1" xpath="/TFI-IZD-POD/IPK-GFI-IZD-POD_1000380/P1081893" xmlDataType="decimal"/>
    </xmlCellPr>
  </singleXmlCell>
  <singleXmlCell id="992" xr6:uid="{00000000-000C-0000-FFFF-FFFFB7030000}" r="Y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U16" connectionId="0">
    <xmlCellPr id="1" xr6:uid="{00000000-0010-0000-C303-000001000000}" uniqueName="P1081903">
      <xmlPr mapId="1" xpath="/TFI-IZD-POD/IPK-GFI-IZD-POD_1000380/P1081903" xmlDataType="decimal"/>
    </xmlCellPr>
  </singleXmlCell>
  <singleXmlCell id="1005" xr6:uid="{00000000-000C-0000-FFFF-FFFFC4030000}" r="V16" connectionId="0">
    <xmlCellPr id="1" xr6:uid="{00000000-0010-0000-C403-000001000000}" uniqueName="P1081906">
      <xmlPr mapId="1" xpath="/TFI-IZD-POD/IPK-GFI-IZD-POD_1000380/P1081906" xmlDataType="decimal"/>
    </xmlCellPr>
  </singleXmlCell>
  <singleXmlCell id="1006" xr6:uid="{00000000-000C-0000-FFFF-FFFFC5030000}" r="W16" connectionId="0">
    <xmlCellPr id="1" xr6:uid="{00000000-0010-0000-C503-000001000000}" uniqueName="P1081908">
      <xmlPr mapId="1" xpath="/TFI-IZD-POD/IPK-GFI-IZD-POD_1000380/P1081908" xmlDataType="decimal"/>
    </xmlCellPr>
  </singleXmlCell>
  <singleXmlCell id="1007" xr6:uid="{00000000-000C-0000-FFFF-FFFFC6030000}" r="X16" connectionId="0">
    <xmlCellPr id="1" xr6:uid="{00000000-0010-0000-C603-000001000000}" uniqueName="P1081915">
      <xmlPr mapId="1" xpath="/TFI-IZD-POD/IPK-GFI-IZD-POD_1000380/P1081915" xmlDataType="decimal"/>
    </xmlCellPr>
  </singleXmlCell>
  <singleXmlCell id="1008" xr6:uid="{00000000-000C-0000-FFFF-FFFFC7030000}" r="Y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U17" connectionId="0">
    <xmlCellPr id="1" xr6:uid="{00000000-0010-0000-D303-000001000000}" uniqueName="P1081927">
      <xmlPr mapId="1" xpath="/TFI-IZD-POD/IPK-GFI-IZD-POD_1000380/P1081927" xmlDataType="decimal"/>
    </xmlCellPr>
  </singleXmlCell>
  <singleXmlCell id="1021" xr6:uid="{00000000-000C-0000-FFFF-FFFFD4030000}" r="V17" connectionId="0">
    <xmlCellPr id="1" xr6:uid="{00000000-0010-0000-D403-000001000000}" uniqueName="P1081929">
      <xmlPr mapId="1" xpath="/TFI-IZD-POD/IPK-GFI-IZD-POD_1000380/P1081929" xmlDataType="decimal"/>
    </xmlCellPr>
  </singleXmlCell>
  <singleXmlCell id="1022" xr6:uid="{00000000-000C-0000-FFFF-FFFFD5030000}" r="W17" connectionId="0">
    <xmlCellPr id="1" xr6:uid="{00000000-0010-0000-D503-000001000000}" uniqueName="P1081930">
      <xmlPr mapId="1" xpath="/TFI-IZD-POD/IPK-GFI-IZD-POD_1000380/P1081930" xmlDataType="decimal"/>
    </xmlCellPr>
  </singleXmlCell>
  <singleXmlCell id="1023" xr6:uid="{00000000-000C-0000-FFFF-FFFFD6030000}" r="X17" connectionId="0">
    <xmlCellPr id="1" xr6:uid="{00000000-0010-0000-D603-000001000000}" uniqueName="P1081932">
      <xmlPr mapId="1" xpath="/TFI-IZD-POD/IPK-GFI-IZD-POD_1000380/P1081932" xmlDataType="decimal"/>
    </xmlCellPr>
  </singleXmlCell>
  <singleXmlCell id="1024" xr6:uid="{00000000-000C-0000-FFFF-FFFFD7030000}" r="Y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U18" connectionId="0">
    <xmlCellPr id="1" xr6:uid="{00000000-0010-0000-E303-000001000000}" uniqueName="P1081942">
      <xmlPr mapId="1" xpath="/TFI-IZD-POD/IPK-GFI-IZD-POD_1000380/P1081942" xmlDataType="decimal"/>
    </xmlCellPr>
  </singleXmlCell>
  <singleXmlCell id="1037" xr6:uid="{00000000-000C-0000-FFFF-FFFFE4030000}" r="V18" connectionId="0">
    <xmlCellPr id="1" xr6:uid="{00000000-0010-0000-E403-000001000000}" uniqueName="P1081944">
      <xmlPr mapId="1" xpath="/TFI-IZD-POD/IPK-GFI-IZD-POD_1000380/P1081944" xmlDataType="decimal"/>
    </xmlCellPr>
  </singleXmlCell>
  <singleXmlCell id="1038" xr6:uid="{00000000-000C-0000-FFFF-FFFFE5030000}" r="W18" connectionId="0">
    <xmlCellPr id="1" xr6:uid="{00000000-0010-0000-E503-000001000000}" uniqueName="P1081946">
      <xmlPr mapId="1" xpath="/TFI-IZD-POD/IPK-GFI-IZD-POD_1000380/P1081946" xmlDataType="decimal"/>
    </xmlCellPr>
  </singleXmlCell>
  <singleXmlCell id="1039" xr6:uid="{00000000-000C-0000-FFFF-FFFFE6030000}" r="X18" connectionId="0">
    <xmlCellPr id="1" xr6:uid="{00000000-0010-0000-E603-000001000000}" uniqueName="P1081948">
      <xmlPr mapId="1" xpath="/TFI-IZD-POD/IPK-GFI-IZD-POD_1000380/P1081948" xmlDataType="decimal"/>
    </xmlCellPr>
  </singleXmlCell>
  <singleXmlCell id="1040" xr6:uid="{00000000-000C-0000-FFFF-FFFFE7030000}" r="Y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U19" connectionId="0">
    <xmlCellPr id="1" xr6:uid="{00000000-0010-0000-F303-000001000000}" uniqueName="P1081962">
      <xmlPr mapId="1" xpath="/TFI-IZD-POD/IPK-GFI-IZD-POD_1000380/P1081962" xmlDataType="decimal"/>
    </xmlCellPr>
  </singleXmlCell>
  <singleXmlCell id="1053" xr6:uid="{00000000-000C-0000-FFFF-FFFFF4030000}" r="V19" connectionId="0">
    <xmlCellPr id="1" xr6:uid="{00000000-0010-0000-F403-000001000000}" uniqueName="P1081964">
      <xmlPr mapId="1" xpath="/TFI-IZD-POD/IPK-GFI-IZD-POD_1000380/P1081964" xmlDataType="decimal"/>
    </xmlCellPr>
  </singleXmlCell>
  <singleXmlCell id="1054" xr6:uid="{00000000-000C-0000-FFFF-FFFFF5030000}" r="W19" connectionId="0">
    <xmlCellPr id="1" xr6:uid="{00000000-0010-0000-F503-000001000000}" uniqueName="P1081966">
      <xmlPr mapId="1" xpath="/TFI-IZD-POD/IPK-GFI-IZD-POD_1000380/P1081966" xmlDataType="decimal"/>
    </xmlCellPr>
  </singleXmlCell>
  <singleXmlCell id="1055" xr6:uid="{00000000-000C-0000-FFFF-FFFFF6030000}" r="X19" connectionId="0">
    <xmlCellPr id="1" xr6:uid="{00000000-0010-0000-F603-000001000000}" uniqueName="P1081968">
      <xmlPr mapId="1" xpath="/TFI-IZD-POD/IPK-GFI-IZD-POD_1000380/P1081968" xmlDataType="decimal"/>
    </xmlCellPr>
  </singleXmlCell>
  <singleXmlCell id="1056" xr6:uid="{00000000-000C-0000-FFFF-FFFFF7030000}" r="Y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U20" connectionId="0">
    <xmlCellPr id="1" xr6:uid="{00000000-0010-0000-0304-000001000000}" uniqueName="P1081977">
      <xmlPr mapId="1" xpath="/TFI-IZD-POD/IPK-GFI-IZD-POD_1000380/P1081977" xmlDataType="decimal"/>
    </xmlCellPr>
  </singleXmlCell>
  <singleXmlCell id="1069" xr6:uid="{00000000-000C-0000-FFFF-FFFF04040000}" r="V20" connectionId="0">
    <xmlCellPr id="1" xr6:uid="{00000000-0010-0000-0404-000001000000}" uniqueName="P1081978">
      <xmlPr mapId="1" xpath="/TFI-IZD-POD/IPK-GFI-IZD-POD_1000380/P1081978" xmlDataType="decimal"/>
    </xmlCellPr>
  </singleXmlCell>
  <singleXmlCell id="1070" xr6:uid="{00000000-000C-0000-FFFF-FFFF05040000}" r="W20" connectionId="0">
    <xmlCellPr id="1" xr6:uid="{00000000-0010-0000-0504-000001000000}" uniqueName="P1081980">
      <xmlPr mapId="1" xpath="/TFI-IZD-POD/IPK-GFI-IZD-POD_1000380/P1081980" xmlDataType="decimal"/>
    </xmlCellPr>
  </singleXmlCell>
  <singleXmlCell id="1071" xr6:uid="{00000000-000C-0000-FFFF-FFFF06040000}" r="X20" connectionId="0">
    <xmlCellPr id="1" xr6:uid="{00000000-0010-0000-0604-000001000000}" uniqueName="P1081982">
      <xmlPr mapId="1" xpath="/TFI-IZD-POD/IPK-GFI-IZD-POD_1000380/P1081982" xmlDataType="decimal"/>
    </xmlCellPr>
  </singleXmlCell>
  <singleXmlCell id="1072" xr6:uid="{00000000-000C-0000-FFFF-FFFF07040000}" r="Y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U21" connectionId="0">
    <xmlCellPr id="1" xr6:uid="{00000000-0010-0000-1304-000001000000}" uniqueName="P1081993">
      <xmlPr mapId="1" xpath="/TFI-IZD-POD/IPK-GFI-IZD-POD_1000380/P1081993" xmlDataType="decimal"/>
    </xmlCellPr>
  </singleXmlCell>
  <singleXmlCell id="1085" xr6:uid="{00000000-000C-0000-FFFF-FFFF14040000}" r="V21" connectionId="0">
    <xmlCellPr id="1" xr6:uid="{00000000-0010-0000-1404-000001000000}" uniqueName="P1081995">
      <xmlPr mapId="1" xpath="/TFI-IZD-POD/IPK-GFI-IZD-POD_1000380/P1081995" xmlDataType="decimal"/>
    </xmlCellPr>
  </singleXmlCell>
  <singleXmlCell id="1086" xr6:uid="{00000000-000C-0000-FFFF-FFFF15040000}" r="W21" connectionId="0">
    <xmlCellPr id="1" xr6:uid="{00000000-0010-0000-1504-000001000000}" uniqueName="P1081997">
      <xmlPr mapId="1" xpath="/TFI-IZD-POD/IPK-GFI-IZD-POD_1000380/P1081997" xmlDataType="decimal"/>
    </xmlCellPr>
  </singleXmlCell>
  <singleXmlCell id="1087" xr6:uid="{00000000-000C-0000-FFFF-FFFF16040000}" r="X21" connectionId="0">
    <xmlCellPr id="1" xr6:uid="{00000000-0010-0000-1604-000001000000}" uniqueName="P1081999">
      <xmlPr mapId="1" xpath="/TFI-IZD-POD/IPK-GFI-IZD-POD_1000380/P1081999" xmlDataType="decimal"/>
    </xmlCellPr>
  </singleXmlCell>
  <singleXmlCell id="1088" xr6:uid="{00000000-000C-0000-FFFF-FFFF17040000}" r="Y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U22" connectionId="0">
    <xmlCellPr id="1" xr6:uid="{00000000-0010-0000-2304-000001000000}" uniqueName="P1082007">
      <xmlPr mapId="1" xpath="/TFI-IZD-POD/IPK-GFI-IZD-POD_1000380/P1082007" xmlDataType="decimal"/>
    </xmlCellPr>
  </singleXmlCell>
  <singleXmlCell id="1101" xr6:uid="{00000000-000C-0000-FFFF-FFFF24040000}" r="V22" connectionId="0">
    <xmlCellPr id="1" xr6:uid="{00000000-0010-0000-2404-000001000000}" uniqueName="P1082008">
      <xmlPr mapId="1" xpath="/TFI-IZD-POD/IPK-GFI-IZD-POD_1000380/P1082008" xmlDataType="decimal"/>
    </xmlCellPr>
  </singleXmlCell>
  <singleXmlCell id="1102" xr6:uid="{00000000-000C-0000-FFFF-FFFF25040000}" r="W22" connectionId="0">
    <xmlCellPr id="1" xr6:uid="{00000000-0010-0000-2504-000001000000}" uniqueName="P1082010">
      <xmlPr mapId="1" xpath="/TFI-IZD-POD/IPK-GFI-IZD-POD_1000380/P1082010" xmlDataType="decimal"/>
    </xmlCellPr>
  </singleXmlCell>
  <singleXmlCell id="1103" xr6:uid="{00000000-000C-0000-FFFF-FFFF26040000}" r="X22" connectionId="0">
    <xmlCellPr id="1" xr6:uid="{00000000-0010-0000-2604-000001000000}" uniqueName="P1082011">
      <xmlPr mapId="1" xpath="/TFI-IZD-POD/IPK-GFI-IZD-POD_1000380/P1082011" xmlDataType="decimal"/>
    </xmlCellPr>
  </singleXmlCell>
  <singleXmlCell id="1104" xr6:uid="{00000000-000C-0000-FFFF-FFFF27040000}" r="Y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U23" connectionId="0">
    <xmlCellPr id="1" xr6:uid="{00000000-0010-0000-3304-000001000000}" uniqueName="P1082019">
      <xmlPr mapId="1" xpath="/TFI-IZD-POD/IPK-GFI-IZD-POD_1000380/P1082019" xmlDataType="decimal"/>
    </xmlCellPr>
  </singleXmlCell>
  <singleXmlCell id="1117" xr6:uid="{00000000-000C-0000-FFFF-FFFF34040000}" r="V23" connectionId="0">
    <xmlCellPr id="1" xr6:uid="{00000000-0010-0000-3404-000001000000}" uniqueName="P1082029">
      <xmlPr mapId="1" xpath="/TFI-IZD-POD/IPK-GFI-IZD-POD_1000380/P1082029" xmlDataType="decimal"/>
    </xmlCellPr>
  </singleXmlCell>
  <singleXmlCell id="1118" xr6:uid="{00000000-000C-0000-FFFF-FFFF35040000}" r="W23" connectionId="0">
    <xmlCellPr id="1" xr6:uid="{00000000-0010-0000-3504-000001000000}" uniqueName="P1082032">
      <xmlPr mapId="1" xpath="/TFI-IZD-POD/IPK-GFI-IZD-POD_1000380/P1082032" xmlDataType="decimal"/>
    </xmlCellPr>
  </singleXmlCell>
  <singleXmlCell id="1119" xr6:uid="{00000000-000C-0000-FFFF-FFFF36040000}" r="X23" connectionId="0">
    <xmlCellPr id="1" xr6:uid="{00000000-0010-0000-3604-000001000000}" uniqueName="P1082034">
      <xmlPr mapId="1" xpath="/TFI-IZD-POD/IPK-GFI-IZD-POD_1000380/P1082034" xmlDataType="decimal"/>
    </xmlCellPr>
  </singleXmlCell>
  <singleXmlCell id="1120" xr6:uid="{00000000-000C-0000-FFFF-FFFF37040000}" r="Y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U24" connectionId="0">
    <xmlCellPr id="1" xr6:uid="{00000000-0010-0000-4304-000001000000}" uniqueName="P1082048">
      <xmlPr mapId="1" xpath="/TFI-IZD-POD/IPK-GFI-IZD-POD_1000380/P1082048" xmlDataType="decimal"/>
    </xmlCellPr>
  </singleXmlCell>
  <singleXmlCell id="1133" xr6:uid="{00000000-000C-0000-FFFF-FFFF44040000}" r="V24" connectionId="0">
    <xmlCellPr id="1" xr6:uid="{00000000-0010-0000-4404-000001000000}" uniqueName="P1082075">
      <xmlPr mapId="1" xpath="/TFI-IZD-POD/IPK-GFI-IZD-POD_1000380/P1082075" xmlDataType="decimal"/>
    </xmlCellPr>
  </singleXmlCell>
  <singleXmlCell id="1134" xr6:uid="{00000000-000C-0000-FFFF-FFFF45040000}" r="W24" connectionId="0">
    <xmlCellPr id="1" xr6:uid="{00000000-0010-0000-4504-000001000000}" uniqueName="P1082077">
      <xmlPr mapId="1" xpath="/TFI-IZD-POD/IPK-GFI-IZD-POD_1000380/P1082077" xmlDataType="decimal"/>
    </xmlCellPr>
  </singleXmlCell>
  <singleXmlCell id="1135" xr6:uid="{00000000-000C-0000-FFFF-FFFF46040000}" r="X24" connectionId="0">
    <xmlCellPr id="1" xr6:uid="{00000000-0010-0000-4604-000001000000}" uniqueName="P1082092">
      <xmlPr mapId="1" xpath="/TFI-IZD-POD/IPK-GFI-IZD-POD_1000380/P1082092" xmlDataType="decimal"/>
    </xmlCellPr>
  </singleXmlCell>
  <singleXmlCell id="1136" xr6:uid="{00000000-000C-0000-FFFF-FFFF47040000}" r="Y24" connectionId="0">
    <xmlCellPr id="1" xr6:uid="{00000000-0010-0000-4704-000001000000}" uniqueName="P1082094">
      <xmlPr mapId="1" xpath="/TFI-IZD-POD/IPK-GFI-IZD-POD_1000380/P1082094" xmlDataType="decimal"/>
    </xmlCellPr>
  </singleXmlCell>
  <singleXmlCell id="1137" xr6:uid="{00000000-000C-0000-FFFF-FFFF48040000}" r="H26" connectionId="0">
    <xmlCellPr id="1" xr6:uid="{00000000-0010-0000-4804-000001000000}" uniqueName="P1079944">
      <xmlPr mapId="1" xpath="/TFI-IZD-POD/IPK-GFI-IZD-POD_1000380/P1079944" xmlDataType="decimal"/>
    </xmlCellPr>
  </singleXmlCell>
  <singleXmlCell id="1138" xr6:uid="{00000000-000C-0000-FFFF-FFFF49040000}" r="I26" connectionId="0">
    <xmlCellPr id="1" xr6:uid="{00000000-0010-0000-4904-000001000000}" uniqueName="P1079945">
      <xmlPr mapId="1" xpath="/TFI-IZD-POD/IPK-GFI-IZD-POD_1000380/P1079945" xmlDataType="decimal"/>
    </xmlCellPr>
  </singleXmlCell>
  <singleXmlCell id="1139" xr6:uid="{00000000-000C-0000-FFFF-FFFF4A040000}" r="J26" connectionId="0">
    <xmlCellPr id="1" xr6:uid="{00000000-0010-0000-4A04-000001000000}" uniqueName="P1079946">
      <xmlPr mapId="1" xpath="/TFI-IZD-POD/IPK-GFI-IZD-POD_1000380/P1079946" xmlDataType="decimal"/>
    </xmlCellPr>
  </singleXmlCell>
  <singleXmlCell id="1140" xr6:uid="{00000000-000C-0000-FFFF-FFFF4B040000}" r="K26" connectionId="0">
    <xmlCellPr id="1" xr6:uid="{00000000-0010-0000-4B04-000001000000}" uniqueName="P1079947">
      <xmlPr mapId="1" xpath="/TFI-IZD-POD/IPK-GFI-IZD-POD_1000380/P1079947" xmlDataType="decimal"/>
    </xmlCellPr>
  </singleXmlCell>
  <singleXmlCell id="1141" xr6:uid="{00000000-000C-0000-FFFF-FFFF4C040000}" r="L26" connectionId="0">
    <xmlCellPr id="1" xr6:uid="{00000000-0010-0000-4C04-000001000000}" uniqueName="P1079948">
      <xmlPr mapId="1" xpath="/TFI-IZD-POD/IPK-GFI-IZD-POD_1000380/P1079948" xmlDataType="decimal"/>
    </xmlCellPr>
  </singleXmlCell>
  <singleXmlCell id="1142" xr6:uid="{00000000-000C-0000-FFFF-FFFF4D040000}" r="M26" connectionId="0">
    <xmlCellPr id="1" xr6:uid="{00000000-0010-0000-4D04-000001000000}" uniqueName="P1079949">
      <xmlPr mapId="1" xpath="/TFI-IZD-POD/IPK-GFI-IZD-POD_1000380/P1079949" xmlDataType="decimal"/>
    </xmlCellPr>
  </singleXmlCell>
  <singleXmlCell id="1143" xr6:uid="{00000000-000C-0000-FFFF-FFFF4E040000}" r="N26" connectionId="0">
    <xmlCellPr id="1" xr6:uid="{00000000-0010-0000-4E04-000001000000}" uniqueName="P1079950">
      <xmlPr mapId="1" xpath="/TFI-IZD-POD/IPK-GFI-IZD-POD_1000380/P1079950" xmlDataType="decimal"/>
    </xmlCellPr>
  </singleXmlCell>
  <singleXmlCell id="1144" xr6:uid="{00000000-000C-0000-FFFF-FFFF4F040000}" r="O26" connectionId="0">
    <xmlCellPr id="1" xr6:uid="{00000000-0010-0000-4F04-000001000000}" uniqueName="P1079951">
      <xmlPr mapId="1" xpath="/TFI-IZD-POD/IPK-GFI-IZD-POD_1000380/P1079951" xmlDataType="decimal"/>
    </xmlCellPr>
  </singleXmlCell>
  <singleXmlCell id="1145" xr6:uid="{00000000-000C-0000-FFFF-FFFF50040000}" r="P26" connectionId="0">
    <xmlCellPr id="1" xr6:uid="{00000000-0010-0000-5004-000001000000}" uniqueName="P1082096">
      <xmlPr mapId="1" xpath="/TFI-IZD-POD/IPK-GFI-IZD-POD_1000380/P1082096" xmlDataType="decimal"/>
    </xmlCellPr>
  </singleXmlCell>
  <singleXmlCell id="1146" xr6:uid="{00000000-000C-0000-FFFF-FFFF51040000}" r="Q26" connectionId="0">
    <xmlCellPr id="1" xr6:uid="{00000000-0010-0000-5104-000001000000}" uniqueName="P1082098">
      <xmlPr mapId="1" xpath="/TFI-IZD-POD/IPK-GFI-IZD-POD_1000380/P1082098" xmlDataType="decimal"/>
    </xmlCellPr>
  </singleXmlCell>
  <singleXmlCell id="1147" xr6:uid="{00000000-000C-0000-FFFF-FFFF52040000}" r="R26" connectionId="0">
    <xmlCellPr id="1" xr6:uid="{00000000-0010-0000-5204-000001000000}" uniqueName="P1082100">
      <xmlPr mapId="1" xpath="/TFI-IZD-POD/IPK-GFI-IZD-POD_1000380/P1082100" xmlDataType="decimal"/>
    </xmlCellPr>
  </singleXmlCell>
  <singleXmlCell id="1148" xr6:uid="{00000000-000C-0000-FFFF-FFFF53040000}" r="U26" connectionId="0">
    <xmlCellPr id="1" xr6:uid="{00000000-0010-0000-5304-000001000000}" uniqueName="P1082102">
      <xmlPr mapId="1" xpath="/TFI-IZD-POD/IPK-GFI-IZD-POD_1000380/P1082102" xmlDataType="decimal"/>
    </xmlCellPr>
  </singleXmlCell>
  <singleXmlCell id="1149" xr6:uid="{00000000-000C-0000-FFFF-FFFF54040000}" r="V26" connectionId="0">
    <xmlCellPr id="1" xr6:uid="{00000000-0010-0000-5404-000001000000}" uniqueName="P1082104">
      <xmlPr mapId="1" xpath="/TFI-IZD-POD/IPK-GFI-IZD-POD_1000380/P1082104" xmlDataType="decimal"/>
    </xmlCellPr>
  </singleXmlCell>
  <singleXmlCell id="1150" xr6:uid="{00000000-000C-0000-FFFF-FFFF55040000}" r="W26" connectionId="0">
    <xmlCellPr id="1" xr6:uid="{00000000-0010-0000-5504-000001000000}" uniqueName="P1082105">
      <xmlPr mapId="1" xpath="/TFI-IZD-POD/IPK-GFI-IZD-POD_1000380/P1082105" xmlDataType="decimal"/>
    </xmlCellPr>
  </singleXmlCell>
  <singleXmlCell id="1151" xr6:uid="{00000000-000C-0000-FFFF-FFFF56040000}" r="X26" connectionId="0">
    <xmlCellPr id="1" xr6:uid="{00000000-0010-0000-5604-000001000000}" uniqueName="P1082106">
      <xmlPr mapId="1" xpath="/TFI-IZD-POD/IPK-GFI-IZD-POD_1000380/P1082106" xmlDataType="decimal"/>
    </xmlCellPr>
  </singleXmlCell>
  <singleXmlCell id="1152" xr6:uid="{00000000-000C-0000-FFFF-FFFF57040000}" r="Y26" connectionId="0">
    <xmlCellPr id="1" xr6:uid="{00000000-0010-0000-5704-000001000000}" uniqueName="P1082108">
      <xmlPr mapId="1" xpath="/TFI-IZD-POD/IPK-GFI-IZD-POD_1000380/P1082108" xmlDataType="decimal"/>
    </xmlCellPr>
  </singleXmlCell>
  <singleXmlCell id="1153" xr6:uid="{00000000-000C-0000-FFFF-FFFF58040000}" r="H27" connectionId="0">
    <xmlCellPr id="1" xr6:uid="{00000000-0010-0000-5804-000001000000}" uniqueName="P1079952">
      <xmlPr mapId="1" xpath="/TFI-IZD-POD/IPK-GFI-IZD-POD_1000380/P1079952" xmlDataType="decimal"/>
    </xmlCellPr>
  </singleXmlCell>
  <singleXmlCell id="1154" xr6:uid="{00000000-000C-0000-FFFF-FFFF59040000}" r="I27" connectionId="0">
    <xmlCellPr id="1" xr6:uid="{00000000-0010-0000-5904-000001000000}" uniqueName="P1079953">
      <xmlPr mapId="1" xpath="/TFI-IZD-POD/IPK-GFI-IZD-POD_1000380/P1079953" xmlDataType="decimal"/>
    </xmlCellPr>
  </singleXmlCell>
  <singleXmlCell id="1155" xr6:uid="{00000000-000C-0000-FFFF-FFFF5A040000}" r="J27" connectionId="0">
    <xmlCellPr id="1" xr6:uid="{00000000-0010-0000-5A04-000001000000}" uniqueName="P1079954">
      <xmlPr mapId="1" xpath="/TFI-IZD-POD/IPK-GFI-IZD-POD_1000380/P1079954" xmlDataType="decimal"/>
    </xmlCellPr>
  </singleXmlCell>
  <singleXmlCell id="1156" xr6:uid="{00000000-000C-0000-FFFF-FFFF5B040000}" r="K27" connectionId="0">
    <xmlCellPr id="1" xr6:uid="{00000000-0010-0000-5B04-000001000000}" uniqueName="P1079955">
      <xmlPr mapId="1" xpath="/TFI-IZD-POD/IPK-GFI-IZD-POD_1000380/P1079955" xmlDataType="decimal"/>
    </xmlCellPr>
  </singleXmlCell>
  <singleXmlCell id="1157" xr6:uid="{00000000-000C-0000-FFFF-FFFF5C040000}" r="L27" connectionId="0">
    <xmlCellPr id="1" xr6:uid="{00000000-0010-0000-5C04-000001000000}" uniqueName="P1079956">
      <xmlPr mapId="1" xpath="/TFI-IZD-POD/IPK-GFI-IZD-POD_1000380/P1079956" xmlDataType="decimal"/>
    </xmlCellPr>
  </singleXmlCell>
  <singleXmlCell id="1158" xr6:uid="{00000000-000C-0000-FFFF-FFFF5D040000}" r="M27" connectionId="0">
    <xmlCellPr id="1" xr6:uid="{00000000-0010-0000-5D04-000001000000}" uniqueName="P1079957">
      <xmlPr mapId="1" xpath="/TFI-IZD-POD/IPK-GFI-IZD-POD_1000380/P1079957" xmlDataType="decimal"/>
    </xmlCellPr>
  </singleXmlCell>
  <singleXmlCell id="1159" xr6:uid="{00000000-000C-0000-FFFF-FFFF5E040000}" r="N27" connectionId="0">
    <xmlCellPr id="1" xr6:uid="{00000000-0010-0000-5E04-000001000000}" uniqueName="P1079958">
      <xmlPr mapId="1" xpath="/TFI-IZD-POD/IPK-GFI-IZD-POD_1000380/P1079958" xmlDataType="decimal"/>
    </xmlCellPr>
  </singleXmlCell>
  <singleXmlCell id="1160" xr6:uid="{00000000-000C-0000-FFFF-FFFF5F040000}" r="O27" connectionId="0">
    <xmlCellPr id="1" xr6:uid="{00000000-0010-0000-5F04-000001000000}" uniqueName="P1079959">
      <xmlPr mapId="1" xpath="/TFI-IZD-POD/IPK-GFI-IZD-POD_1000380/P1079959" xmlDataType="decimal"/>
    </xmlCellPr>
  </singleXmlCell>
  <singleXmlCell id="1161" xr6:uid="{00000000-000C-0000-FFFF-FFFF60040000}" r="P27" connectionId="0">
    <xmlCellPr id="1" xr6:uid="{00000000-0010-0000-6004-000001000000}" uniqueName="P1082110">
      <xmlPr mapId="1" xpath="/TFI-IZD-POD/IPK-GFI-IZD-POD_1000380/P1082110" xmlDataType="decimal"/>
    </xmlCellPr>
  </singleXmlCell>
  <singleXmlCell id="1162" xr6:uid="{00000000-000C-0000-FFFF-FFFF61040000}" r="Q27" connectionId="0">
    <xmlCellPr id="1" xr6:uid="{00000000-0010-0000-6104-000001000000}" uniqueName="P1082112">
      <xmlPr mapId="1" xpath="/TFI-IZD-POD/IPK-GFI-IZD-POD_1000380/P1082112" xmlDataType="decimal"/>
    </xmlCellPr>
  </singleXmlCell>
  <singleXmlCell id="1163" xr6:uid="{00000000-000C-0000-FFFF-FFFF62040000}" r="R27" connectionId="0">
    <xmlCellPr id="1" xr6:uid="{00000000-0010-0000-6204-000001000000}" uniqueName="P1082115">
      <xmlPr mapId="1" xpath="/TFI-IZD-POD/IPK-GFI-IZD-POD_1000380/P1082115" xmlDataType="decimal"/>
    </xmlCellPr>
  </singleXmlCell>
  <singleXmlCell id="1164" xr6:uid="{00000000-000C-0000-FFFF-FFFF63040000}" r="U27" connectionId="0">
    <xmlCellPr id="1" xr6:uid="{00000000-0010-0000-6304-000001000000}" uniqueName="P1082118">
      <xmlPr mapId="1" xpath="/TFI-IZD-POD/IPK-GFI-IZD-POD_1000380/P1082118" xmlDataType="decimal"/>
    </xmlCellPr>
  </singleXmlCell>
  <singleXmlCell id="1165" xr6:uid="{00000000-000C-0000-FFFF-FFFF64040000}" r="V27" connectionId="0">
    <xmlCellPr id="1" xr6:uid="{00000000-0010-0000-6404-000001000000}" uniqueName="P1082121">
      <xmlPr mapId="1" xpath="/TFI-IZD-POD/IPK-GFI-IZD-POD_1000380/P1082121" xmlDataType="decimal"/>
    </xmlCellPr>
  </singleXmlCell>
  <singleXmlCell id="1166" xr6:uid="{00000000-000C-0000-FFFF-FFFF65040000}" r="W27" connectionId="0">
    <xmlCellPr id="1" xr6:uid="{00000000-0010-0000-6504-000001000000}" uniqueName="P1082125">
      <xmlPr mapId="1" xpath="/TFI-IZD-POD/IPK-GFI-IZD-POD_1000380/P1082125" xmlDataType="decimal"/>
    </xmlCellPr>
  </singleXmlCell>
  <singleXmlCell id="1167" xr6:uid="{00000000-000C-0000-FFFF-FFFF66040000}" r="X27" connectionId="0">
    <xmlCellPr id="1" xr6:uid="{00000000-0010-0000-6604-000001000000}" uniqueName="P1082133">
      <xmlPr mapId="1" xpath="/TFI-IZD-POD/IPK-GFI-IZD-POD_1000380/P1082133" xmlDataType="decimal"/>
    </xmlCellPr>
  </singleXmlCell>
  <singleXmlCell id="1168" xr6:uid="{00000000-000C-0000-FFFF-FFFF67040000}" r="Y27" connectionId="0">
    <xmlCellPr id="1" xr6:uid="{00000000-0010-0000-6704-000001000000}" uniqueName="P1082135">
      <xmlPr mapId="1" xpath="/TFI-IZD-POD/IPK-GFI-IZD-POD_1000380/P1082135" xmlDataType="decimal"/>
    </xmlCellPr>
  </singleXmlCell>
  <singleXmlCell id="1169" xr6:uid="{00000000-000C-0000-FFFF-FFFF68040000}" r="H28" connectionId="0">
    <xmlCellPr id="1" xr6:uid="{00000000-0010-0000-6804-000001000000}" uniqueName="P1079960">
      <xmlPr mapId="1" xpath="/TFI-IZD-POD/IPK-GFI-IZD-POD_1000380/P1079960" xmlDataType="decimal"/>
    </xmlCellPr>
  </singleXmlCell>
  <singleXmlCell id="1170" xr6:uid="{00000000-000C-0000-FFFF-FFFF69040000}" r="I28" connectionId="0">
    <xmlCellPr id="1" xr6:uid="{00000000-0010-0000-6904-000001000000}" uniqueName="P1079961">
      <xmlPr mapId="1" xpath="/TFI-IZD-POD/IPK-GFI-IZD-POD_1000380/P1079961" xmlDataType="decimal"/>
    </xmlCellPr>
  </singleXmlCell>
  <singleXmlCell id="1171" xr6:uid="{00000000-000C-0000-FFFF-FFFF6A040000}" r="J28" connectionId="0">
    <xmlCellPr id="1" xr6:uid="{00000000-0010-0000-6A04-000001000000}" uniqueName="P1079962">
      <xmlPr mapId="1" xpath="/TFI-IZD-POD/IPK-GFI-IZD-POD_1000380/P1079962" xmlDataType="decimal"/>
    </xmlCellPr>
  </singleXmlCell>
  <singleXmlCell id="1172" xr6:uid="{00000000-000C-0000-FFFF-FFFF6B040000}" r="K28" connectionId="0">
    <xmlCellPr id="1" xr6:uid="{00000000-0010-0000-6B04-000001000000}" uniqueName="P1079963">
      <xmlPr mapId="1" xpath="/TFI-IZD-POD/IPK-GFI-IZD-POD_1000380/P1079963" xmlDataType="decimal"/>
    </xmlCellPr>
  </singleXmlCell>
  <singleXmlCell id="1173" xr6:uid="{00000000-000C-0000-FFFF-FFFF6C040000}" r="L28" connectionId="0">
    <xmlCellPr id="1" xr6:uid="{00000000-0010-0000-6C04-000001000000}" uniqueName="P1079964">
      <xmlPr mapId="1" xpath="/TFI-IZD-POD/IPK-GFI-IZD-POD_1000380/P1079964" xmlDataType="decimal"/>
    </xmlCellPr>
  </singleXmlCell>
  <singleXmlCell id="1174" xr6:uid="{00000000-000C-0000-FFFF-FFFF6D040000}" r="M28" connectionId="0">
    <xmlCellPr id="1" xr6:uid="{00000000-0010-0000-6D04-000001000000}" uniqueName="P1079965">
      <xmlPr mapId="1" xpath="/TFI-IZD-POD/IPK-GFI-IZD-POD_1000380/P1079965" xmlDataType="decimal"/>
    </xmlCellPr>
  </singleXmlCell>
  <singleXmlCell id="1175" xr6:uid="{00000000-000C-0000-FFFF-FFFF6E040000}" r="N28" connectionId="0">
    <xmlCellPr id="1" xr6:uid="{00000000-0010-0000-6E04-000001000000}" uniqueName="P1079966">
      <xmlPr mapId="1" xpath="/TFI-IZD-POD/IPK-GFI-IZD-POD_1000380/P1079966" xmlDataType="decimal"/>
    </xmlCellPr>
  </singleXmlCell>
  <singleXmlCell id="1176" xr6:uid="{00000000-000C-0000-FFFF-FFFF6F040000}" r="O28" connectionId="0">
    <xmlCellPr id="1" xr6:uid="{00000000-0010-0000-6F04-000001000000}" uniqueName="P1079967">
      <xmlPr mapId="1" xpath="/TFI-IZD-POD/IPK-GFI-IZD-POD_1000380/P1079967" xmlDataType="decimal"/>
    </xmlCellPr>
  </singleXmlCell>
  <singleXmlCell id="1177" xr6:uid="{00000000-000C-0000-FFFF-FFFF70040000}" r="P28" connectionId="0">
    <xmlCellPr id="1" xr6:uid="{00000000-0010-0000-7004-000001000000}" uniqueName="P1082136">
      <xmlPr mapId="1" xpath="/TFI-IZD-POD/IPK-GFI-IZD-POD_1000380/P1082136" xmlDataType="decimal"/>
    </xmlCellPr>
  </singleXmlCell>
  <singleXmlCell id="1178" xr6:uid="{00000000-000C-0000-FFFF-FFFF71040000}" r="Q28" connectionId="0">
    <xmlCellPr id="1" xr6:uid="{00000000-0010-0000-7104-000001000000}" uniqueName="P1082139">
      <xmlPr mapId="1" xpath="/TFI-IZD-POD/IPK-GFI-IZD-POD_1000380/P1082139" xmlDataType="decimal"/>
    </xmlCellPr>
  </singleXmlCell>
  <singleXmlCell id="1179" xr6:uid="{00000000-000C-0000-FFFF-FFFF72040000}" r="R28" connectionId="0">
    <xmlCellPr id="1" xr6:uid="{00000000-0010-0000-7204-000001000000}" uniqueName="P1082147">
      <xmlPr mapId="1" xpath="/TFI-IZD-POD/IPK-GFI-IZD-POD_1000380/P1082147" xmlDataType="decimal"/>
    </xmlCellPr>
  </singleXmlCell>
  <singleXmlCell id="1180" xr6:uid="{00000000-000C-0000-FFFF-FFFF73040000}" r="U28" connectionId="0">
    <xmlCellPr id="1" xr6:uid="{00000000-0010-0000-7304-000001000000}" uniqueName="P1082148">
      <xmlPr mapId="1" xpath="/TFI-IZD-POD/IPK-GFI-IZD-POD_1000380/P1082148" xmlDataType="decimal"/>
    </xmlCellPr>
  </singleXmlCell>
  <singleXmlCell id="1181" xr6:uid="{00000000-000C-0000-FFFF-FFFF74040000}" r="V28" connectionId="0">
    <xmlCellPr id="1" xr6:uid="{00000000-0010-0000-7404-000001000000}" uniqueName="P1082149">
      <xmlPr mapId="1" xpath="/TFI-IZD-POD/IPK-GFI-IZD-POD_1000380/P1082149" xmlDataType="decimal"/>
    </xmlCellPr>
  </singleXmlCell>
  <singleXmlCell id="1182" xr6:uid="{00000000-000C-0000-FFFF-FFFF75040000}" r="W28" connectionId="0">
    <xmlCellPr id="1" xr6:uid="{00000000-0010-0000-7504-000001000000}" uniqueName="P1082150">
      <xmlPr mapId="1" xpath="/TFI-IZD-POD/IPK-GFI-IZD-POD_1000380/P1082150" xmlDataType="decimal"/>
    </xmlCellPr>
  </singleXmlCell>
  <singleXmlCell id="1183" xr6:uid="{00000000-000C-0000-FFFF-FFFF76040000}" r="X28" connectionId="0">
    <xmlCellPr id="1" xr6:uid="{00000000-0010-0000-7604-000001000000}" uniqueName="P1082151">
      <xmlPr mapId="1" xpath="/TFI-IZD-POD/IPK-GFI-IZD-POD_1000380/P1082151" xmlDataType="decimal"/>
    </xmlCellPr>
  </singleXmlCell>
  <singleXmlCell id="1184" xr6:uid="{00000000-000C-0000-FFFF-FFFF77040000}" r="Y28" connectionId="0">
    <xmlCellPr id="1" xr6:uid="{00000000-0010-0000-7704-000001000000}" uniqueName="P1082152">
      <xmlPr mapId="1" xpath="/TFI-IZD-POD/IPK-GFI-IZD-POD_1000380/P1082152" xmlDataType="decimal"/>
    </xmlCellPr>
  </singleXmlCell>
  <singleXmlCell id="1185" xr6:uid="{00000000-000C-0000-FFFF-FFFF78040000}" r="H29" connectionId="0">
    <xmlCellPr id="1" xr6:uid="{00000000-0010-0000-7804-000001000000}" uniqueName="P1079968">
      <xmlPr mapId="1" xpath="/TFI-IZD-POD/IPK-GFI-IZD-POD_1000380/P1079968" xmlDataType="decimal"/>
    </xmlCellPr>
  </singleXmlCell>
  <singleXmlCell id="1186" xr6:uid="{00000000-000C-0000-FFFF-FFFF79040000}" r="I29" connectionId="0">
    <xmlCellPr id="1" xr6:uid="{00000000-0010-0000-7904-000001000000}" uniqueName="P1079969">
      <xmlPr mapId="1" xpath="/TFI-IZD-POD/IPK-GFI-IZD-POD_1000380/P1079969" xmlDataType="decimal"/>
    </xmlCellPr>
  </singleXmlCell>
  <singleXmlCell id="1187" xr6:uid="{00000000-000C-0000-FFFF-FFFF7A040000}" r="J29" connectionId="0">
    <xmlCellPr id="1" xr6:uid="{00000000-0010-0000-7A04-000001000000}" uniqueName="P1079970">
      <xmlPr mapId="1" xpath="/TFI-IZD-POD/IPK-GFI-IZD-POD_1000380/P1079970" xmlDataType="decimal"/>
    </xmlCellPr>
  </singleXmlCell>
  <singleXmlCell id="1188" xr6:uid="{00000000-000C-0000-FFFF-FFFF7B040000}" r="K29" connectionId="0">
    <xmlCellPr id="1" xr6:uid="{00000000-0010-0000-7B04-000001000000}" uniqueName="P1079971">
      <xmlPr mapId="1" xpath="/TFI-IZD-POD/IPK-GFI-IZD-POD_1000380/P1079971" xmlDataType="decimal"/>
    </xmlCellPr>
  </singleXmlCell>
  <singleXmlCell id="1189" xr6:uid="{00000000-000C-0000-FFFF-FFFF7C040000}" r="L29" connectionId="0">
    <xmlCellPr id="1" xr6:uid="{00000000-0010-0000-7C04-000001000000}" uniqueName="P1079972">
      <xmlPr mapId="1" xpath="/TFI-IZD-POD/IPK-GFI-IZD-POD_1000380/P1079972" xmlDataType="decimal"/>
    </xmlCellPr>
  </singleXmlCell>
  <singleXmlCell id="1190" xr6:uid="{00000000-000C-0000-FFFF-FFFF7D040000}" r="M29" connectionId="0">
    <xmlCellPr id="1" xr6:uid="{00000000-0010-0000-7D04-000001000000}" uniqueName="P1079973">
      <xmlPr mapId="1" xpath="/TFI-IZD-POD/IPK-GFI-IZD-POD_1000380/P1079973" xmlDataType="decimal"/>
    </xmlCellPr>
  </singleXmlCell>
  <singleXmlCell id="1191" xr6:uid="{00000000-000C-0000-FFFF-FFFF7E040000}" r="N29" connectionId="0">
    <xmlCellPr id="1" xr6:uid="{00000000-0010-0000-7E04-000001000000}" uniqueName="P1079974">
      <xmlPr mapId="1" xpath="/TFI-IZD-POD/IPK-GFI-IZD-POD_1000380/P1079974" xmlDataType="decimal"/>
    </xmlCellPr>
  </singleXmlCell>
  <singleXmlCell id="1192" xr6:uid="{00000000-000C-0000-FFFF-FFFF7F040000}" r="O29" connectionId="0">
    <xmlCellPr id="1" xr6:uid="{00000000-0010-0000-7F04-000001000000}" uniqueName="P1079975">
      <xmlPr mapId="1" xpath="/TFI-IZD-POD/IPK-GFI-IZD-POD_1000380/P1079975" xmlDataType="decimal"/>
    </xmlCellPr>
  </singleXmlCell>
  <singleXmlCell id="1193" xr6:uid="{00000000-000C-0000-FFFF-FFFF80040000}" r="P29" connectionId="0">
    <xmlCellPr id="1" xr6:uid="{00000000-0010-0000-8004-000001000000}" uniqueName="P1082153">
      <xmlPr mapId="1" xpath="/TFI-IZD-POD/IPK-GFI-IZD-POD_1000380/P1082153" xmlDataType="decimal"/>
    </xmlCellPr>
  </singleXmlCell>
  <singleXmlCell id="1194" xr6:uid="{00000000-000C-0000-FFFF-FFFF81040000}" r="Q29" connectionId="0">
    <xmlCellPr id="1" xr6:uid="{00000000-0010-0000-8104-000001000000}" uniqueName="P1082155">
      <xmlPr mapId="1" xpath="/TFI-IZD-POD/IPK-GFI-IZD-POD_1000380/P1082155" xmlDataType="decimal"/>
    </xmlCellPr>
  </singleXmlCell>
  <singleXmlCell id="1195" xr6:uid="{00000000-000C-0000-FFFF-FFFF82040000}" r="R29" connectionId="0">
    <xmlCellPr id="1" xr6:uid="{00000000-0010-0000-8204-000001000000}" uniqueName="P1082156">
      <xmlPr mapId="1" xpath="/TFI-IZD-POD/IPK-GFI-IZD-POD_1000380/P1082156" xmlDataType="decimal"/>
    </xmlCellPr>
  </singleXmlCell>
  <singleXmlCell id="1196" xr6:uid="{00000000-000C-0000-FFFF-FFFF83040000}" r="U29" connectionId="0">
    <xmlCellPr id="1" xr6:uid="{00000000-0010-0000-8304-000001000000}" uniqueName="P1082157">
      <xmlPr mapId="1" xpath="/TFI-IZD-POD/IPK-GFI-IZD-POD_1000380/P1082157" xmlDataType="decimal"/>
    </xmlCellPr>
  </singleXmlCell>
  <singleXmlCell id="1197" xr6:uid="{00000000-000C-0000-FFFF-FFFF84040000}" r="V29" connectionId="0">
    <xmlCellPr id="1" xr6:uid="{00000000-0010-0000-8404-000001000000}" uniqueName="P1082158">
      <xmlPr mapId="1" xpath="/TFI-IZD-POD/IPK-GFI-IZD-POD_1000380/P1082158" xmlDataType="decimal"/>
    </xmlCellPr>
  </singleXmlCell>
  <singleXmlCell id="1198" xr6:uid="{00000000-000C-0000-FFFF-FFFF85040000}" r="W29" connectionId="0">
    <xmlCellPr id="1" xr6:uid="{00000000-0010-0000-8504-000001000000}" uniqueName="P1082159">
      <xmlPr mapId="1" xpath="/TFI-IZD-POD/IPK-GFI-IZD-POD_1000380/P1082159" xmlDataType="decimal"/>
    </xmlCellPr>
  </singleXmlCell>
  <singleXmlCell id="1199" xr6:uid="{00000000-000C-0000-FFFF-FFFF86040000}" r="X29" connectionId="0">
    <xmlCellPr id="1" xr6:uid="{00000000-0010-0000-8604-000001000000}" uniqueName="P1082160">
      <xmlPr mapId="1" xpath="/TFI-IZD-POD/IPK-GFI-IZD-POD_1000380/P1082160" xmlDataType="decimal"/>
    </xmlCellPr>
  </singleXmlCell>
  <singleXmlCell id="1200" xr6:uid="{00000000-000C-0000-FFFF-FFFF87040000}" r="Y29" connectionId="0">
    <xmlCellPr id="1" xr6:uid="{00000000-0010-0000-8704-000001000000}" uniqueName="P1082161">
      <xmlPr mapId="1" xpath="/TFI-IZD-POD/IPK-GFI-IZD-POD_1000380/P1082161" xmlDataType="decimal"/>
    </xmlCellPr>
  </singleXmlCell>
  <singleXmlCell id="1201" xr6:uid="{00000000-000C-0000-FFFF-FFFF88040000}" r="H30" connectionId="0">
    <xmlCellPr id="1" xr6:uid="{00000000-0010-0000-8804-000001000000}" uniqueName="P1079976">
      <xmlPr mapId="1" xpath="/TFI-IZD-POD/IPK-GFI-IZD-POD_1000380/P1079976" xmlDataType="decimal"/>
    </xmlCellPr>
  </singleXmlCell>
  <singleXmlCell id="1202" xr6:uid="{00000000-000C-0000-FFFF-FFFF89040000}" r="I30" connectionId="0">
    <xmlCellPr id="1" xr6:uid="{00000000-0010-0000-8904-000001000000}" uniqueName="P1079977">
      <xmlPr mapId="1" xpath="/TFI-IZD-POD/IPK-GFI-IZD-POD_1000380/P1079977" xmlDataType="decimal"/>
    </xmlCellPr>
  </singleXmlCell>
  <singleXmlCell id="1203" xr6:uid="{00000000-000C-0000-FFFF-FFFF8A040000}" r="J30" connectionId="0">
    <xmlCellPr id="1" xr6:uid="{00000000-0010-0000-8A04-000001000000}" uniqueName="P1079978">
      <xmlPr mapId="1" xpath="/TFI-IZD-POD/IPK-GFI-IZD-POD_1000380/P1079978" xmlDataType="decimal"/>
    </xmlCellPr>
  </singleXmlCell>
  <singleXmlCell id="1204" xr6:uid="{00000000-000C-0000-FFFF-FFFF8B040000}" r="K30" connectionId="0">
    <xmlCellPr id="1" xr6:uid="{00000000-0010-0000-8B04-000001000000}" uniqueName="P1079979">
      <xmlPr mapId="1" xpath="/TFI-IZD-POD/IPK-GFI-IZD-POD_1000380/P1079979" xmlDataType="decimal"/>
    </xmlCellPr>
  </singleXmlCell>
  <singleXmlCell id="1205" xr6:uid="{00000000-000C-0000-FFFF-FFFF8C040000}" r="L30" connectionId="0">
    <xmlCellPr id="1" xr6:uid="{00000000-0010-0000-8C04-000001000000}" uniqueName="P1079980">
      <xmlPr mapId="1" xpath="/TFI-IZD-POD/IPK-GFI-IZD-POD_1000380/P1079980" xmlDataType="decimal"/>
    </xmlCellPr>
  </singleXmlCell>
  <singleXmlCell id="1206" xr6:uid="{00000000-000C-0000-FFFF-FFFF8D040000}" r="M30" connectionId="0">
    <xmlCellPr id="1" xr6:uid="{00000000-0010-0000-8D04-000001000000}" uniqueName="P1079981">
      <xmlPr mapId="1" xpath="/TFI-IZD-POD/IPK-GFI-IZD-POD_1000380/P1079981" xmlDataType="decimal"/>
    </xmlCellPr>
  </singleXmlCell>
  <singleXmlCell id="1207" xr6:uid="{00000000-000C-0000-FFFF-FFFF8E040000}" r="N30" connectionId="0">
    <xmlCellPr id="1" xr6:uid="{00000000-0010-0000-8E04-000001000000}" uniqueName="P1079982">
      <xmlPr mapId="1" xpath="/TFI-IZD-POD/IPK-GFI-IZD-POD_1000380/P1079982" xmlDataType="decimal"/>
    </xmlCellPr>
  </singleXmlCell>
  <singleXmlCell id="1208" xr6:uid="{00000000-000C-0000-FFFF-FFFF8F040000}" r="O30" connectionId="0">
    <xmlCellPr id="1" xr6:uid="{00000000-0010-0000-8F04-000001000000}" uniqueName="P1079983">
      <xmlPr mapId="1" xpath="/TFI-IZD-POD/IPK-GFI-IZD-POD_1000380/P1079983" xmlDataType="decimal"/>
    </xmlCellPr>
  </singleXmlCell>
  <singleXmlCell id="1209" xr6:uid="{00000000-000C-0000-FFFF-FFFF90040000}" r="P30" connectionId="0">
    <xmlCellPr id="1" xr6:uid="{00000000-0010-0000-9004-000001000000}" uniqueName="P1082162">
      <xmlPr mapId="1" xpath="/TFI-IZD-POD/IPK-GFI-IZD-POD_1000380/P1082162" xmlDataType="decimal"/>
    </xmlCellPr>
  </singleXmlCell>
  <singleXmlCell id="1210" xr6:uid="{00000000-000C-0000-FFFF-FFFF91040000}" r="Q30" connectionId="0">
    <xmlCellPr id="1" xr6:uid="{00000000-0010-0000-9104-000001000000}" uniqueName="P1082163">
      <xmlPr mapId="1" xpath="/TFI-IZD-POD/IPK-GFI-IZD-POD_1000380/P1082163" xmlDataType="decimal"/>
    </xmlCellPr>
  </singleXmlCell>
  <singleXmlCell id="1211" xr6:uid="{00000000-000C-0000-FFFF-FFFF92040000}" r="R30" connectionId="0">
    <xmlCellPr id="1" xr6:uid="{00000000-0010-0000-9204-000001000000}" uniqueName="P1082164">
      <xmlPr mapId="1" xpath="/TFI-IZD-POD/IPK-GFI-IZD-POD_1000380/P1082164" xmlDataType="decimal"/>
    </xmlCellPr>
  </singleXmlCell>
  <singleXmlCell id="1212" xr6:uid="{00000000-000C-0000-FFFF-FFFF93040000}" r="U30" connectionId="0">
    <xmlCellPr id="1" xr6:uid="{00000000-0010-0000-9304-000001000000}" uniqueName="P1082165">
      <xmlPr mapId="1" xpath="/TFI-IZD-POD/IPK-GFI-IZD-POD_1000380/P1082165" xmlDataType="decimal"/>
    </xmlCellPr>
  </singleXmlCell>
  <singleXmlCell id="1213" xr6:uid="{00000000-000C-0000-FFFF-FFFF94040000}" r="V30" connectionId="0">
    <xmlCellPr id="1" xr6:uid="{00000000-0010-0000-9404-000001000000}" uniqueName="P1082166">
      <xmlPr mapId="1" xpath="/TFI-IZD-POD/IPK-GFI-IZD-POD_1000380/P1082166" xmlDataType="decimal"/>
    </xmlCellPr>
  </singleXmlCell>
  <singleXmlCell id="1214" xr6:uid="{00000000-000C-0000-FFFF-FFFF95040000}" r="W30" connectionId="0">
    <xmlCellPr id="1" xr6:uid="{00000000-0010-0000-9504-000001000000}" uniqueName="P1082167">
      <xmlPr mapId="1" xpath="/TFI-IZD-POD/IPK-GFI-IZD-POD_1000380/P1082167" xmlDataType="decimal"/>
    </xmlCellPr>
  </singleXmlCell>
  <singleXmlCell id="1215" xr6:uid="{00000000-000C-0000-FFFF-FFFF96040000}" r="X30" connectionId="0">
    <xmlCellPr id="1" xr6:uid="{00000000-0010-0000-9604-000001000000}" uniqueName="P1082168">
      <xmlPr mapId="1" xpath="/TFI-IZD-POD/IPK-GFI-IZD-POD_1000380/P1082168" xmlDataType="decimal"/>
    </xmlCellPr>
  </singleXmlCell>
  <singleXmlCell id="1216" xr6:uid="{00000000-000C-0000-FFFF-FFFF97040000}" r="Y30" connectionId="0">
    <xmlCellPr id="1" xr6:uid="{00000000-0010-0000-9704-000001000000}" uniqueName="P1082169">
      <xmlPr mapId="1" xpath="/TFI-IZD-POD/IPK-GFI-IZD-POD_1000380/P1082169" xmlDataType="decimal"/>
    </xmlCellPr>
  </singleXmlCell>
  <singleXmlCell id="1217" xr6:uid="{00000000-000C-0000-FFFF-FFFF98040000}" r="H32" connectionId="0">
    <xmlCellPr id="1" xr6:uid="{00000000-0010-0000-9804-000001000000}" uniqueName="P1079984">
      <xmlPr mapId="1" xpath="/TFI-IZD-POD/IPK-GFI-IZD-POD_1000380/P1079984" xmlDataType="decimal"/>
    </xmlCellPr>
  </singleXmlCell>
  <singleXmlCell id="1218" xr6:uid="{00000000-000C-0000-FFFF-FFFF99040000}" r="I32" connectionId="0">
    <xmlCellPr id="1" xr6:uid="{00000000-0010-0000-9904-000001000000}" uniqueName="P1079985">
      <xmlPr mapId="1" xpath="/TFI-IZD-POD/IPK-GFI-IZD-POD_1000380/P1079985" xmlDataType="decimal"/>
    </xmlCellPr>
  </singleXmlCell>
  <singleXmlCell id="1219" xr6:uid="{00000000-000C-0000-FFFF-FFFF9A040000}" r="J32" connectionId="0">
    <xmlCellPr id="1" xr6:uid="{00000000-0010-0000-9A04-000001000000}" uniqueName="P1079986">
      <xmlPr mapId="1" xpath="/TFI-IZD-POD/IPK-GFI-IZD-POD_1000380/P1079986" xmlDataType="decimal"/>
    </xmlCellPr>
  </singleXmlCell>
  <singleXmlCell id="1220" xr6:uid="{00000000-000C-0000-FFFF-FFFF9B040000}" r="K32" connectionId="0">
    <xmlCellPr id="1" xr6:uid="{00000000-0010-0000-9B04-000001000000}" uniqueName="P1079987">
      <xmlPr mapId="1" xpath="/TFI-IZD-POD/IPK-GFI-IZD-POD_1000380/P1079987" xmlDataType="decimal"/>
    </xmlCellPr>
  </singleXmlCell>
  <singleXmlCell id="1221" xr6:uid="{00000000-000C-0000-FFFF-FFFF9C040000}" r="L32" connectionId="0">
    <xmlCellPr id="1" xr6:uid="{00000000-0010-0000-9C04-000001000000}" uniqueName="P1079988">
      <xmlPr mapId="1" xpath="/TFI-IZD-POD/IPK-GFI-IZD-POD_1000380/P1079988" xmlDataType="decimal"/>
    </xmlCellPr>
  </singleXmlCell>
  <singleXmlCell id="1222" xr6:uid="{00000000-000C-0000-FFFF-FFFF9D040000}" r="M32" connectionId="0">
    <xmlCellPr id="1" xr6:uid="{00000000-0010-0000-9D04-000001000000}" uniqueName="P1079989">
      <xmlPr mapId="1" xpath="/TFI-IZD-POD/IPK-GFI-IZD-POD_1000380/P1079989" xmlDataType="decimal"/>
    </xmlCellPr>
  </singleXmlCell>
  <singleXmlCell id="1223" xr6:uid="{00000000-000C-0000-FFFF-FFFF9E040000}" r="N32" connectionId="0">
    <xmlCellPr id="1" xr6:uid="{00000000-0010-0000-9E04-000001000000}" uniqueName="P1079990">
      <xmlPr mapId="1" xpath="/TFI-IZD-POD/IPK-GFI-IZD-POD_1000380/P1079990" xmlDataType="decimal"/>
    </xmlCellPr>
  </singleXmlCell>
  <singleXmlCell id="1224" xr6:uid="{00000000-000C-0000-FFFF-FFFF9F040000}" r="O32" connectionId="0">
    <xmlCellPr id="1" xr6:uid="{00000000-0010-0000-9F04-000001000000}" uniqueName="P1079991">
      <xmlPr mapId="1" xpath="/TFI-IZD-POD/IPK-GFI-IZD-POD_1000380/P1079991" xmlDataType="decimal"/>
    </xmlCellPr>
  </singleXmlCell>
  <singleXmlCell id="1225" xr6:uid="{00000000-000C-0000-FFFF-FFFFA0040000}" r="P32" connectionId="0">
    <xmlCellPr id="1" xr6:uid="{00000000-0010-0000-A004-000001000000}" uniqueName="P1082170">
      <xmlPr mapId="1" xpath="/TFI-IZD-POD/IPK-GFI-IZD-POD_1000380/P1082170" xmlDataType="decimal"/>
    </xmlCellPr>
  </singleXmlCell>
  <singleXmlCell id="1226" xr6:uid="{00000000-000C-0000-FFFF-FFFFA1040000}" r="Q32" connectionId="0">
    <xmlCellPr id="1" xr6:uid="{00000000-0010-0000-A104-000001000000}" uniqueName="P1082171">
      <xmlPr mapId="1" xpath="/TFI-IZD-POD/IPK-GFI-IZD-POD_1000380/P1082171" xmlDataType="decimal"/>
    </xmlCellPr>
  </singleXmlCell>
  <singleXmlCell id="1227" xr6:uid="{00000000-000C-0000-FFFF-FFFFA2040000}" r="R32" connectionId="0">
    <xmlCellPr id="1" xr6:uid="{00000000-0010-0000-A204-000001000000}" uniqueName="P1082172">
      <xmlPr mapId="1" xpath="/TFI-IZD-POD/IPK-GFI-IZD-POD_1000380/P1082172" xmlDataType="decimal"/>
    </xmlCellPr>
  </singleXmlCell>
  <singleXmlCell id="1228" xr6:uid="{00000000-000C-0000-FFFF-FFFFA3040000}" r="U32" connectionId="0">
    <xmlCellPr id="1" xr6:uid="{00000000-0010-0000-A304-000001000000}" uniqueName="P1082173">
      <xmlPr mapId="1" xpath="/TFI-IZD-POD/IPK-GFI-IZD-POD_1000380/P1082173" xmlDataType="decimal"/>
    </xmlCellPr>
  </singleXmlCell>
  <singleXmlCell id="1229" xr6:uid="{00000000-000C-0000-FFFF-FFFFA4040000}" r="V32" connectionId="0">
    <xmlCellPr id="1" xr6:uid="{00000000-0010-0000-A404-000001000000}" uniqueName="P1082174">
      <xmlPr mapId="1" xpath="/TFI-IZD-POD/IPK-GFI-IZD-POD_1000380/P1082174" xmlDataType="decimal"/>
    </xmlCellPr>
  </singleXmlCell>
  <singleXmlCell id="1230" xr6:uid="{00000000-000C-0000-FFFF-FFFFA5040000}" r="W32" connectionId="0">
    <xmlCellPr id="1" xr6:uid="{00000000-0010-0000-A504-000001000000}" uniqueName="P1082175">
      <xmlPr mapId="1" xpath="/TFI-IZD-POD/IPK-GFI-IZD-POD_1000380/P1082175" xmlDataType="decimal"/>
    </xmlCellPr>
  </singleXmlCell>
  <singleXmlCell id="1231" xr6:uid="{00000000-000C-0000-FFFF-FFFFA6040000}" r="X32" connectionId="0">
    <xmlCellPr id="1" xr6:uid="{00000000-0010-0000-A604-000001000000}" uniqueName="P1082176">
      <xmlPr mapId="1" xpath="/TFI-IZD-POD/IPK-GFI-IZD-POD_1000380/P1082176" xmlDataType="decimal"/>
    </xmlCellPr>
  </singleXmlCell>
  <singleXmlCell id="1232" xr6:uid="{00000000-000C-0000-FFFF-FFFFA7040000}" r="Y32" connectionId="0">
    <xmlCellPr id="1" xr6:uid="{00000000-0010-0000-A704-000001000000}" uniqueName="P1082177">
      <xmlPr mapId="1" xpath="/TFI-IZD-POD/IPK-GFI-IZD-POD_1000380/P1082177" xmlDataType="decimal"/>
    </xmlCellPr>
  </singleXmlCell>
  <singleXmlCell id="1233" xr6:uid="{00000000-000C-0000-FFFF-FFFFA8040000}" r="H33" connectionId="0">
    <xmlCellPr id="1" xr6:uid="{00000000-0010-0000-A804-000001000000}" uniqueName="P1079992">
      <xmlPr mapId="1" xpath="/TFI-IZD-POD/IPK-GFI-IZD-POD_1000380/P1079992" xmlDataType="decimal"/>
    </xmlCellPr>
  </singleXmlCell>
  <singleXmlCell id="1234" xr6:uid="{00000000-000C-0000-FFFF-FFFFA9040000}" r="I33" connectionId="0">
    <xmlCellPr id="1" xr6:uid="{00000000-0010-0000-A904-000001000000}" uniqueName="P1079993">
      <xmlPr mapId="1" xpath="/TFI-IZD-POD/IPK-GFI-IZD-POD_1000380/P1079993" xmlDataType="decimal"/>
    </xmlCellPr>
  </singleXmlCell>
  <singleXmlCell id="1235" xr6:uid="{00000000-000C-0000-FFFF-FFFFAA040000}" r="J33" connectionId="0">
    <xmlCellPr id="1" xr6:uid="{00000000-0010-0000-AA04-000001000000}" uniqueName="P1079994">
      <xmlPr mapId="1" xpath="/TFI-IZD-POD/IPK-GFI-IZD-POD_1000380/P1079994" xmlDataType="decimal"/>
    </xmlCellPr>
  </singleXmlCell>
  <singleXmlCell id="1236" xr6:uid="{00000000-000C-0000-FFFF-FFFFAB040000}" r="K33" connectionId="0">
    <xmlCellPr id="1" xr6:uid="{00000000-0010-0000-AB04-000001000000}" uniqueName="P1079995">
      <xmlPr mapId="1" xpath="/TFI-IZD-POD/IPK-GFI-IZD-POD_1000380/P1079995" xmlDataType="decimal"/>
    </xmlCellPr>
  </singleXmlCell>
  <singleXmlCell id="1237" xr6:uid="{00000000-000C-0000-FFFF-FFFFAC040000}" r="L33" connectionId="0">
    <xmlCellPr id="1" xr6:uid="{00000000-0010-0000-AC04-000001000000}" uniqueName="P1079996">
      <xmlPr mapId="1" xpath="/TFI-IZD-POD/IPK-GFI-IZD-POD_1000380/P1079996" xmlDataType="decimal"/>
    </xmlCellPr>
  </singleXmlCell>
  <singleXmlCell id="1238" xr6:uid="{00000000-000C-0000-FFFF-FFFFAD040000}" r="M33" connectionId="0">
    <xmlCellPr id="1" xr6:uid="{00000000-0010-0000-AD04-000001000000}" uniqueName="P1079997">
      <xmlPr mapId="1" xpath="/TFI-IZD-POD/IPK-GFI-IZD-POD_1000380/P1079997" xmlDataType="decimal"/>
    </xmlCellPr>
  </singleXmlCell>
  <singleXmlCell id="1239" xr6:uid="{00000000-000C-0000-FFFF-FFFFAE040000}" r="N33" connectionId="0">
    <xmlCellPr id="1" xr6:uid="{00000000-0010-0000-AE04-000001000000}" uniqueName="P1079998">
      <xmlPr mapId="1" xpath="/TFI-IZD-POD/IPK-GFI-IZD-POD_1000380/P1079998" xmlDataType="decimal"/>
    </xmlCellPr>
  </singleXmlCell>
  <singleXmlCell id="1240" xr6:uid="{00000000-000C-0000-FFFF-FFFFAF040000}" r="O33" connectionId="0">
    <xmlCellPr id="1" xr6:uid="{00000000-0010-0000-AF04-000001000000}" uniqueName="P1079999">
      <xmlPr mapId="1" xpath="/TFI-IZD-POD/IPK-GFI-IZD-POD_1000380/P1079999" xmlDataType="decimal"/>
    </xmlCellPr>
  </singleXmlCell>
  <singleXmlCell id="1241" xr6:uid="{00000000-000C-0000-FFFF-FFFFB0040000}" r="P33" connectionId="0">
    <xmlCellPr id="1" xr6:uid="{00000000-0010-0000-B004-000001000000}" uniqueName="P1082178">
      <xmlPr mapId="1" xpath="/TFI-IZD-POD/IPK-GFI-IZD-POD_1000380/P1082178" xmlDataType="decimal"/>
    </xmlCellPr>
  </singleXmlCell>
  <singleXmlCell id="1242" xr6:uid="{00000000-000C-0000-FFFF-FFFFB1040000}" r="Q33" connectionId="0">
    <xmlCellPr id="1" xr6:uid="{00000000-0010-0000-B104-000001000000}" uniqueName="P1082179">
      <xmlPr mapId="1" xpath="/TFI-IZD-POD/IPK-GFI-IZD-POD_1000380/P1082179" xmlDataType="decimal"/>
    </xmlCellPr>
  </singleXmlCell>
  <singleXmlCell id="1243" xr6:uid="{00000000-000C-0000-FFFF-FFFFB2040000}" r="R33" connectionId="0">
    <xmlCellPr id="1" xr6:uid="{00000000-0010-0000-B204-000001000000}" uniqueName="P1082180">
      <xmlPr mapId="1" xpath="/TFI-IZD-POD/IPK-GFI-IZD-POD_1000380/P1082180" xmlDataType="decimal"/>
    </xmlCellPr>
  </singleXmlCell>
  <singleXmlCell id="1244" xr6:uid="{00000000-000C-0000-FFFF-FFFFB3040000}" r="U33" connectionId="0">
    <xmlCellPr id="1" xr6:uid="{00000000-0010-0000-B304-000001000000}" uniqueName="P1082181">
      <xmlPr mapId="1" xpath="/TFI-IZD-POD/IPK-GFI-IZD-POD_1000380/P1082181" xmlDataType="decimal"/>
    </xmlCellPr>
  </singleXmlCell>
  <singleXmlCell id="1245" xr6:uid="{00000000-000C-0000-FFFF-FFFFB4040000}" r="V33" connectionId="0">
    <xmlCellPr id="1" xr6:uid="{00000000-0010-0000-B404-000001000000}" uniqueName="P1082182">
      <xmlPr mapId="1" xpath="/TFI-IZD-POD/IPK-GFI-IZD-POD_1000380/P1082182" xmlDataType="decimal"/>
    </xmlCellPr>
  </singleXmlCell>
  <singleXmlCell id="1246" xr6:uid="{00000000-000C-0000-FFFF-FFFFB5040000}" r="W33" connectionId="0">
    <xmlCellPr id="1" xr6:uid="{00000000-0010-0000-B504-000001000000}" uniqueName="P1082183">
      <xmlPr mapId="1" xpath="/TFI-IZD-POD/IPK-GFI-IZD-POD_1000380/P1082183" xmlDataType="decimal"/>
    </xmlCellPr>
  </singleXmlCell>
  <singleXmlCell id="1247" xr6:uid="{00000000-000C-0000-FFFF-FFFFB6040000}" r="X33" connectionId="0">
    <xmlCellPr id="1" xr6:uid="{00000000-0010-0000-B604-000001000000}" uniqueName="P1082184">
      <xmlPr mapId="1" xpath="/TFI-IZD-POD/IPK-GFI-IZD-POD_1000380/P1082184" xmlDataType="decimal"/>
    </xmlCellPr>
  </singleXmlCell>
  <singleXmlCell id="1248" xr6:uid="{00000000-000C-0000-FFFF-FFFFB7040000}" r="Y33" connectionId="0">
    <xmlCellPr id="1" xr6:uid="{00000000-0010-0000-B704-000001000000}" uniqueName="P1082185">
      <xmlPr mapId="1" xpath="/TFI-IZD-POD/IPK-GFI-IZD-POD_1000380/P1082185" xmlDataType="decimal"/>
    </xmlCellPr>
  </singleXmlCell>
  <singleXmlCell id="1249" xr6:uid="{00000000-000C-0000-FFFF-FFFFB8040000}" r="H34" connectionId="0">
    <xmlCellPr id="1" xr6:uid="{00000000-0010-0000-B804-000001000000}" uniqueName="P1080000">
      <xmlPr mapId="1" xpath="/TFI-IZD-POD/IPK-GFI-IZD-POD_1000380/P1080000" xmlDataType="decimal"/>
    </xmlCellPr>
  </singleXmlCell>
  <singleXmlCell id="1250" xr6:uid="{00000000-000C-0000-FFFF-FFFFB9040000}" r="I34" connectionId="0">
    <xmlCellPr id="1" xr6:uid="{00000000-0010-0000-B904-000001000000}" uniqueName="P1080001">
      <xmlPr mapId="1" xpath="/TFI-IZD-POD/IPK-GFI-IZD-POD_1000380/P1080001" xmlDataType="decimal"/>
    </xmlCellPr>
  </singleXmlCell>
  <singleXmlCell id="1251" xr6:uid="{00000000-000C-0000-FFFF-FFFFBA040000}" r="J34" connectionId="0">
    <xmlCellPr id="1" xr6:uid="{00000000-0010-0000-BA04-000001000000}" uniqueName="P1080002">
      <xmlPr mapId="1" xpath="/TFI-IZD-POD/IPK-GFI-IZD-POD_1000380/P1080002" xmlDataType="decimal"/>
    </xmlCellPr>
  </singleXmlCell>
  <singleXmlCell id="1252" xr6:uid="{00000000-000C-0000-FFFF-FFFFBB040000}" r="K34" connectionId="0">
    <xmlCellPr id="1" xr6:uid="{00000000-0010-0000-BB04-000001000000}" uniqueName="P1080003">
      <xmlPr mapId="1" xpath="/TFI-IZD-POD/IPK-GFI-IZD-POD_1000380/P1080003" xmlDataType="decimal"/>
    </xmlCellPr>
  </singleXmlCell>
  <singleXmlCell id="1253" xr6:uid="{00000000-000C-0000-FFFF-FFFFBC040000}" r="L34" connectionId="0">
    <xmlCellPr id="1" xr6:uid="{00000000-0010-0000-BC04-000001000000}" uniqueName="P1080004">
      <xmlPr mapId="1" xpath="/TFI-IZD-POD/IPK-GFI-IZD-POD_1000380/P1080004" xmlDataType="decimal"/>
    </xmlCellPr>
  </singleXmlCell>
  <singleXmlCell id="1254" xr6:uid="{00000000-000C-0000-FFFF-FFFFBD040000}" r="M34" connectionId="0">
    <xmlCellPr id="1" xr6:uid="{00000000-0010-0000-BD04-000001000000}" uniqueName="P1080005">
      <xmlPr mapId="1" xpath="/TFI-IZD-POD/IPK-GFI-IZD-POD_1000380/P1080005" xmlDataType="decimal"/>
    </xmlCellPr>
  </singleXmlCell>
  <singleXmlCell id="1255" xr6:uid="{00000000-000C-0000-FFFF-FFFFBE040000}" r="N34" connectionId="0">
    <xmlCellPr id="1" xr6:uid="{00000000-0010-0000-BE04-000001000000}" uniqueName="P1080006">
      <xmlPr mapId="1" xpath="/TFI-IZD-POD/IPK-GFI-IZD-POD_1000380/P1080006" xmlDataType="decimal"/>
    </xmlCellPr>
  </singleXmlCell>
  <singleXmlCell id="1256" xr6:uid="{00000000-000C-0000-FFFF-FFFFBF040000}" r="O34" connectionId="0">
    <xmlCellPr id="1" xr6:uid="{00000000-0010-0000-BF04-000001000000}" uniqueName="P1080007">
      <xmlPr mapId="1" xpath="/TFI-IZD-POD/IPK-GFI-IZD-POD_1000380/P1080007" xmlDataType="decimal"/>
    </xmlCellPr>
  </singleXmlCell>
  <singleXmlCell id="1257" xr6:uid="{00000000-000C-0000-FFFF-FFFFC0040000}" r="P34" connectionId="0">
    <xmlCellPr id="1" xr6:uid="{00000000-0010-0000-C004-000001000000}" uniqueName="P1082186">
      <xmlPr mapId="1" xpath="/TFI-IZD-POD/IPK-GFI-IZD-POD_1000380/P1082186" xmlDataType="decimal"/>
    </xmlCellPr>
  </singleXmlCell>
  <singleXmlCell id="1258" xr6:uid="{00000000-000C-0000-FFFF-FFFFC1040000}" r="Q34" connectionId="0">
    <xmlCellPr id="1" xr6:uid="{00000000-0010-0000-C104-000001000000}" uniqueName="P1082187">
      <xmlPr mapId="1" xpath="/TFI-IZD-POD/IPK-GFI-IZD-POD_1000380/P1082187" xmlDataType="decimal"/>
    </xmlCellPr>
  </singleXmlCell>
  <singleXmlCell id="1259" xr6:uid="{00000000-000C-0000-FFFF-FFFFC2040000}" r="R34" connectionId="0">
    <xmlCellPr id="1" xr6:uid="{00000000-0010-0000-C204-000001000000}" uniqueName="P1082188">
      <xmlPr mapId="1" xpath="/TFI-IZD-POD/IPK-GFI-IZD-POD_1000380/P1082188" xmlDataType="decimal"/>
    </xmlCellPr>
  </singleXmlCell>
  <singleXmlCell id="1260" xr6:uid="{00000000-000C-0000-FFFF-FFFFC3040000}" r="U34" connectionId="0">
    <xmlCellPr id="1" xr6:uid="{00000000-0010-0000-C304-000001000000}" uniqueName="P1082189">
      <xmlPr mapId="1" xpath="/TFI-IZD-POD/IPK-GFI-IZD-POD_1000380/P1082189" xmlDataType="decimal"/>
    </xmlCellPr>
  </singleXmlCell>
  <singleXmlCell id="1261" xr6:uid="{00000000-000C-0000-FFFF-FFFFC4040000}" r="V34" connectionId="0">
    <xmlCellPr id="1" xr6:uid="{00000000-0010-0000-C404-000001000000}" uniqueName="P1082190">
      <xmlPr mapId="1" xpath="/TFI-IZD-POD/IPK-GFI-IZD-POD_1000380/P1082190" xmlDataType="decimal"/>
    </xmlCellPr>
  </singleXmlCell>
  <singleXmlCell id="1262" xr6:uid="{00000000-000C-0000-FFFF-FFFFC5040000}" r="W34" connectionId="0">
    <xmlCellPr id="1" xr6:uid="{00000000-0010-0000-C504-000001000000}" uniqueName="P1082191">
      <xmlPr mapId="1" xpath="/TFI-IZD-POD/IPK-GFI-IZD-POD_1000380/P1082191" xmlDataType="decimal"/>
    </xmlCellPr>
  </singleXmlCell>
  <singleXmlCell id="1263" xr6:uid="{00000000-000C-0000-FFFF-FFFFC6040000}" r="X34" connectionId="0">
    <xmlCellPr id="1" xr6:uid="{00000000-0010-0000-C604-000001000000}" uniqueName="P1082192">
      <xmlPr mapId="1" xpath="/TFI-IZD-POD/IPK-GFI-IZD-POD_1000380/P1082192" xmlDataType="decimal"/>
    </xmlCellPr>
  </singleXmlCell>
  <singleXmlCell id="1264" xr6:uid="{00000000-000C-0000-FFFF-FFFFC7040000}" r="Y34" connectionId="0">
    <xmlCellPr id="1" xr6:uid="{00000000-0010-0000-C704-000001000000}" uniqueName="P1082193">
      <xmlPr mapId="1" xpath="/TFI-IZD-POD/IPK-GFI-IZD-POD_1000380/P1082193" xmlDataType="decimal"/>
    </xmlCellPr>
  </singleXmlCell>
  <singleXmlCell id="1265" xr6:uid="{00000000-000C-0000-FFFF-FFFFC8040000}" r="H36" connectionId="0">
    <xmlCellPr id="1" xr6:uid="{00000000-0010-0000-C804-000001000000}" uniqueName="P1080008">
      <xmlPr mapId="1" xpath="/TFI-IZD-POD/IPK-GFI-IZD-POD_1000380/P1080008" xmlDataType="decimal"/>
    </xmlCellPr>
  </singleXmlCell>
  <singleXmlCell id="1266" xr6:uid="{00000000-000C-0000-FFFF-FFFFC9040000}" r="I36" connectionId="0">
    <xmlCellPr id="1" xr6:uid="{00000000-0010-0000-C904-000001000000}" uniqueName="P1080009">
      <xmlPr mapId="1" xpath="/TFI-IZD-POD/IPK-GFI-IZD-POD_1000380/P1080009" xmlDataType="decimal"/>
    </xmlCellPr>
  </singleXmlCell>
  <singleXmlCell id="1267" xr6:uid="{00000000-000C-0000-FFFF-FFFFCA040000}" r="J36" connectionId="0">
    <xmlCellPr id="1" xr6:uid="{00000000-0010-0000-CA04-000001000000}" uniqueName="P1080010">
      <xmlPr mapId="1" xpath="/TFI-IZD-POD/IPK-GFI-IZD-POD_1000380/P1080010" xmlDataType="decimal"/>
    </xmlCellPr>
  </singleXmlCell>
  <singleXmlCell id="1268" xr6:uid="{00000000-000C-0000-FFFF-FFFFCB040000}" r="K36" connectionId="0">
    <xmlCellPr id="1" xr6:uid="{00000000-0010-0000-CB04-000001000000}" uniqueName="P1080011">
      <xmlPr mapId="1" xpath="/TFI-IZD-POD/IPK-GFI-IZD-POD_1000380/P1080011" xmlDataType="decimal"/>
    </xmlCellPr>
  </singleXmlCell>
  <singleXmlCell id="1269" xr6:uid="{00000000-000C-0000-FFFF-FFFFCC040000}" r="L36" connectionId="0">
    <xmlCellPr id="1" xr6:uid="{00000000-0010-0000-CC04-000001000000}" uniqueName="P1080012">
      <xmlPr mapId="1" xpath="/TFI-IZD-POD/IPK-GFI-IZD-POD_1000380/P1080012" xmlDataType="decimal"/>
    </xmlCellPr>
  </singleXmlCell>
  <singleXmlCell id="1270" xr6:uid="{00000000-000C-0000-FFFF-FFFFCD040000}" r="M36" connectionId="0">
    <xmlCellPr id="1" xr6:uid="{00000000-0010-0000-CD04-000001000000}" uniqueName="P1080013">
      <xmlPr mapId="1" xpath="/TFI-IZD-POD/IPK-GFI-IZD-POD_1000380/P1080013" xmlDataType="decimal"/>
    </xmlCellPr>
  </singleXmlCell>
  <singleXmlCell id="1271" xr6:uid="{00000000-000C-0000-FFFF-FFFFCE040000}" r="N36" connectionId="0">
    <xmlCellPr id="1" xr6:uid="{00000000-0010-0000-CE04-000001000000}" uniqueName="P1080014">
      <xmlPr mapId="1" xpath="/TFI-IZD-POD/IPK-GFI-IZD-POD_1000380/P1080014" xmlDataType="decimal"/>
    </xmlCellPr>
  </singleXmlCell>
  <singleXmlCell id="1272" xr6:uid="{00000000-000C-0000-FFFF-FFFFCF040000}" r="O36" connectionId="0">
    <xmlCellPr id="1" xr6:uid="{00000000-0010-0000-CF04-000001000000}" uniqueName="P1080015">
      <xmlPr mapId="1" xpath="/TFI-IZD-POD/IPK-GFI-IZD-POD_1000380/P1080015" xmlDataType="decimal"/>
    </xmlCellPr>
  </singleXmlCell>
  <singleXmlCell id="1273" xr6:uid="{00000000-000C-0000-FFFF-FFFFD0040000}" r="P36" connectionId="0">
    <xmlCellPr id="1" xr6:uid="{00000000-0010-0000-D004-000001000000}" uniqueName="P1082194">
      <xmlPr mapId="1" xpath="/TFI-IZD-POD/IPK-GFI-IZD-POD_1000380/P1082194" xmlDataType="decimal"/>
    </xmlCellPr>
  </singleXmlCell>
  <singleXmlCell id="1274" xr6:uid="{00000000-000C-0000-FFFF-FFFFD1040000}" r="Q36" connectionId="0">
    <xmlCellPr id="1" xr6:uid="{00000000-0010-0000-D104-000001000000}" uniqueName="P1082195">
      <xmlPr mapId="1" xpath="/TFI-IZD-POD/IPK-GFI-IZD-POD_1000380/P1082195" xmlDataType="decimal"/>
    </xmlCellPr>
  </singleXmlCell>
  <singleXmlCell id="1275" xr6:uid="{00000000-000C-0000-FFFF-FFFFD2040000}" r="R36" connectionId="0">
    <xmlCellPr id="1" xr6:uid="{00000000-0010-0000-D204-000001000000}" uniqueName="P1082196">
      <xmlPr mapId="1" xpath="/TFI-IZD-POD/IPK-GFI-IZD-POD_1000380/P1082196" xmlDataType="decimal"/>
    </xmlCellPr>
  </singleXmlCell>
  <singleXmlCell id="1276" xr6:uid="{00000000-000C-0000-FFFF-FFFFD3040000}" r="U36" connectionId="0">
    <xmlCellPr id="1" xr6:uid="{00000000-0010-0000-D304-000001000000}" uniqueName="P1082197">
      <xmlPr mapId="1" xpath="/TFI-IZD-POD/IPK-GFI-IZD-POD_1000380/P1082197" xmlDataType="decimal"/>
    </xmlCellPr>
  </singleXmlCell>
  <singleXmlCell id="1277" xr6:uid="{00000000-000C-0000-FFFF-FFFFD4040000}" r="V36" connectionId="0">
    <xmlCellPr id="1" xr6:uid="{00000000-0010-0000-D404-000001000000}" uniqueName="P1082198">
      <xmlPr mapId="1" xpath="/TFI-IZD-POD/IPK-GFI-IZD-POD_1000380/P1082198" xmlDataType="decimal"/>
    </xmlCellPr>
  </singleXmlCell>
  <singleXmlCell id="1278" xr6:uid="{00000000-000C-0000-FFFF-FFFFD5040000}" r="W36" connectionId="0">
    <xmlCellPr id="1" xr6:uid="{00000000-0010-0000-D504-000001000000}" uniqueName="P1082199">
      <xmlPr mapId="1" xpath="/TFI-IZD-POD/IPK-GFI-IZD-POD_1000380/P1082199" xmlDataType="decimal"/>
    </xmlCellPr>
  </singleXmlCell>
  <singleXmlCell id="1279" xr6:uid="{00000000-000C-0000-FFFF-FFFFD6040000}" r="X36" connectionId="0">
    <xmlCellPr id="1" xr6:uid="{00000000-0010-0000-D604-000001000000}" uniqueName="P1082200">
      <xmlPr mapId="1" xpath="/TFI-IZD-POD/IPK-GFI-IZD-POD_1000380/P1082200" xmlDataType="decimal"/>
    </xmlCellPr>
  </singleXmlCell>
  <singleXmlCell id="1280" xr6:uid="{00000000-000C-0000-FFFF-FFFFD7040000}" r="Y36" connectionId="0">
    <xmlCellPr id="1" xr6:uid="{00000000-0010-0000-D704-000001000000}" uniqueName="P1082201">
      <xmlPr mapId="1" xpath="/TFI-IZD-POD/IPK-GFI-IZD-POD_1000380/P1082201" xmlDataType="decimal"/>
    </xmlCellPr>
  </singleXmlCell>
  <singleXmlCell id="1281" xr6:uid="{00000000-000C-0000-FFFF-FFFFD8040000}" r="H37" connectionId="0">
    <xmlCellPr id="1" xr6:uid="{00000000-0010-0000-D804-000001000000}" uniqueName="P1080016">
      <xmlPr mapId="1" xpath="/TFI-IZD-POD/IPK-GFI-IZD-POD_1000380/P1080016" xmlDataType="decimal"/>
    </xmlCellPr>
  </singleXmlCell>
  <singleXmlCell id="1282" xr6:uid="{00000000-000C-0000-FFFF-FFFFD9040000}" r="I37" connectionId="0">
    <xmlCellPr id="1" xr6:uid="{00000000-0010-0000-D904-000001000000}" uniqueName="P1080017">
      <xmlPr mapId="1" xpath="/TFI-IZD-POD/IPK-GFI-IZD-POD_1000380/P1080017" xmlDataType="decimal"/>
    </xmlCellPr>
  </singleXmlCell>
  <singleXmlCell id="1283" xr6:uid="{00000000-000C-0000-FFFF-FFFFDA040000}" r="J37" connectionId="0">
    <xmlCellPr id="1" xr6:uid="{00000000-0010-0000-DA04-000001000000}" uniqueName="P1080018">
      <xmlPr mapId="1" xpath="/TFI-IZD-POD/IPK-GFI-IZD-POD_1000380/P1080018" xmlDataType="decimal"/>
    </xmlCellPr>
  </singleXmlCell>
  <singleXmlCell id="1284" xr6:uid="{00000000-000C-0000-FFFF-FFFFDB040000}" r="K37" connectionId="0">
    <xmlCellPr id="1" xr6:uid="{00000000-0010-0000-DB04-000001000000}" uniqueName="P1080019">
      <xmlPr mapId="1" xpath="/TFI-IZD-POD/IPK-GFI-IZD-POD_1000380/P1080019" xmlDataType="decimal"/>
    </xmlCellPr>
  </singleXmlCell>
  <singleXmlCell id="1285" xr6:uid="{00000000-000C-0000-FFFF-FFFFDC040000}" r="L37" connectionId="0">
    <xmlCellPr id="1" xr6:uid="{00000000-0010-0000-DC04-000001000000}" uniqueName="P1080020">
      <xmlPr mapId="1" xpath="/TFI-IZD-POD/IPK-GFI-IZD-POD_1000380/P1080020" xmlDataType="decimal"/>
    </xmlCellPr>
  </singleXmlCell>
  <singleXmlCell id="1286" xr6:uid="{00000000-000C-0000-FFFF-FFFFDD040000}" r="M37" connectionId="0">
    <xmlCellPr id="1" xr6:uid="{00000000-0010-0000-DD04-000001000000}" uniqueName="P1080021">
      <xmlPr mapId="1" xpath="/TFI-IZD-POD/IPK-GFI-IZD-POD_1000380/P1080021" xmlDataType="decimal"/>
    </xmlCellPr>
  </singleXmlCell>
  <singleXmlCell id="1287" xr6:uid="{00000000-000C-0000-FFFF-FFFFDE040000}" r="N37" connectionId="0">
    <xmlCellPr id="1" xr6:uid="{00000000-0010-0000-DE04-000001000000}" uniqueName="P1080022">
      <xmlPr mapId="1" xpath="/TFI-IZD-POD/IPK-GFI-IZD-POD_1000380/P1080022" xmlDataType="decimal"/>
    </xmlCellPr>
  </singleXmlCell>
  <singleXmlCell id="1288" xr6:uid="{00000000-000C-0000-FFFF-FFFFDF040000}" r="O37" connectionId="0">
    <xmlCellPr id="1" xr6:uid="{00000000-0010-0000-DF04-000001000000}" uniqueName="P1080023">
      <xmlPr mapId="1" xpath="/TFI-IZD-POD/IPK-GFI-IZD-POD_1000380/P1080023" xmlDataType="decimal"/>
    </xmlCellPr>
  </singleXmlCell>
  <singleXmlCell id="1289" xr6:uid="{00000000-000C-0000-FFFF-FFFFE0040000}" r="P37" connectionId="0">
    <xmlCellPr id="1" xr6:uid="{00000000-0010-0000-E004-000001000000}" uniqueName="P1082202">
      <xmlPr mapId="1" xpath="/TFI-IZD-POD/IPK-GFI-IZD-POD_1000380/P1082202" xmlDataType="decimal"/>
    </xmlCellPr>
  </singleXmlCell>
  <singleXmlCell id="1290" xr6:uid="{00000000-000C-0000-FFFF-FFFFE1040000}" r="Q37" connectionId="0">
    <xmlCellPr id="1" xr6:uid="{00000000-0010-0000-E104-000001000000}" uniqueName="P1082203">
      <xmlPr mapId="1" xpath="/TFI-IZD-POD/IPK-GFI-IZD-POD_1000380/P1082203" xmlDataType="decimal"/>
    </xmlCellPr>
  </singleXmlCell>
  <singleXmlCell id="1291" xr6:uid="{00000000-000C-0000-FFFF-FFFFE2040000}" r="R37" connectionId="0">
    <xmlCellPr id="1" xr6:uid="{00000000-0010-0000-E204-000001000000}" uniqueName="P1082204">
      <xmlPr mapId="1" xpath="/TFI-IZD-POD/IPK-GFI-IZD-POD_1000380/P1082204" xmlDataType="decimal"/>
    </xmlCellPr>
  </singleXmlCell>
  <singleXmlCell id="1292" xr6:uid="{00000000-000C-0000-FFFF-FFFFE3040000}" r="U37" connectionId="0">
    <xmlCellPr id="1" xr6:uid="{00000000-0010-0000-E304-000001000000}" uniqueName="P1082205">
      <xmlPr mapId="1" xpath="/TFI-IZD-POD/IPK-GFI-IZD-POD_1000380/P1082205" xmlDataType="decimal"/>
    </xmlCellPr>
  </singleXmlCell>
  <singleXmlCell id="1293" xr6:uid="{00000000-000C-0000-FFFF-FFFFE4040000}" r="V37" connectionId="0">
    <xmlCellPr id="1" xr6:uid="{00000000-0010-0000-E404-000001000000}" uniqueName="P1082206">
      <xmlPr mapId="1" xpath="/TFI-IZD-POD/IPK-GFI-IZD-POD_1000380/P1082206" xmlDataType="decimal"/>
    </xmlCellPr>
  </singleXmlCell>
  <singleXmlCell id="1294" xr6:uid="{00000000-000C-0000-FFFF-FFFFE5040000}" r="W37" connectionId="0">
    <xmlCellPr id="1" xr6:uid="{00000000-0010-0000-E504-000001000000}" uniqueName="P1082207">
      <xmlPr mapId="1" xpath="/TFI-IZD-POD/IPK-GFI-IZD-POD_1000380/P1082207" xmlDataType="decimal"/>
    </xmlCellPr>
  </singleXmlCell>
  <singleXmlCell id="1295" xr6:uid="{00000000-000C-0000-FFFF-FFFFE6040000}" r="X37" connectionId="0">
    <xmlCellPr id="1" xr6:uid="{00000000-0010-0000-E604-000001000000}" uniqueName="P1082208">
      <xmlPr mapId="1" xpath="/TFI-IZD-POD/IPK-GFI-IZD-POD_1000380/P1082208" xmlDataType="decimal"/>
    </xmlCellPr>
  </singleXmlCell>
  <singleXmlCell id="1296" xr6:uid="{00000000-000C-0000-FFFF-FFFFE7040000}" r="Y37" connectionId="0">
    <xmlCellPr id="1" xr6:uid="{00000000-0010-0000-E704-000001000000}" uniqueName="P1082209">
      <xmlPr mapId="1" xpath="/TFI-IZD-POD/IPK-GFI-IZD-POD_1000380/P1082209" xmlDataType="decimal"/>
    </xmlCellPr>
  </singleXmlCell>
  <singleXmlCell id="1297" xr6:uid="{00000000-000C-0000-FFFF-FFFFE8040000}" r="H38" connectionId="0">
    <xmlCellPr id="1" xr6:uid="{00000000-0010-0000-E804-000001000000}" uniqueName="P1080024">
      <xmlPr mapId="1" xpath="/TFI-IZD-POD/IPK-GFI-IZD-POD_1000380/P1080024" xmlDataType="decimal"/>
    </xmlCellPr>
  </singleXmlCell>
  <singleXmlCell id="1298" xr6:uid="{00000000-000C-0000-FFFF-FFFFE9040000}" r="I38" connectionId="0">
    <xmlCellPr id="1" xr6:uid="{00000000-0010-0000-E904-000001000000}" uniqueName="P1080025">
      <xmlPr mapId="1" xpath="/TFI-IZD-POD/IPK-GFI-IZD-POD_1000380/P1080025" xmlDataType="decimal"/>
    </xmlCellPr>
  </singleXmlCell>
  <singleXmlCell id="1299" xr6:uid="{00000000-000C-0000-FFFF-FFFFEA040000}" r="J38" connectionId="0">
    <xmlCellPr id="1" xr6:uid="{00000000-0010-0000-EA04-000001000000}" uniqueName="P1080026">
      <xmlPr mapId="1" xpath="/TFI-IZD-POD/IPK-GFI-IZD-POD_1000380/P1080026" xmlDataType="decimal"/>
    </xmlCellPr>
  </singleXmlCell>
  <singleXmlCell id="1300" xr6:uid="{00000000-000C-0000-FFFF-FFFFEB040000}" r="K38" connectionId="0">
    <xmlCellPr id="1" xr6:uid="{00000000-0010-0000-EB04-000001000000}" uniqueName="P1080027">
      <xmlPr mapId="1" xpath="/TFI-IZD-POD/IPK-GFI-IZD-POD_1000380/P1080027" xmlDataType="decimal"/>
    </xmlCellPr>
  </singleXmlCell>
  <singleXmlCell id="1301" xr6:uid="{00000000-000C-0000-FFFF-FFFFEC040000}" r="L38" connectionId="0">
    <xmlCellPr id="1" xr6:uid="{00000000-0010-0000-EC04-000001000000}" uniqueName="P1080028">
      <xmlPr mapId="1" xpath="/TFI-IZD-POD/IPK-GFI-IZD-POD_1000380/P1080028" xmlDataType="decimal"/>
    </xmlCellPr>
  </singleXmlCell>
  <singleXmlCell id="1302" xr6:uid="{00000000-000C-0000-FFFF-FFFFED040000}" r="M38" connectionId="0">
    <xmlCellPr id="1" xr6:uid="{00000000-0010-0000-ED04-000001000000}" uniqueName="P1080029">
      <xmlPr mapId="1" xpath="/TFI-IZD-POD/IPK-GFI-IZD-POD_1000380/P1080029" xmlDataType="decimal"/>
    </xmlCellPr>
  </singleXmlCell>
  <singleXmlCell id="1303" xr6:uid="{00000000-000C-0000-FFFF-FFFFEE040000}" r="N38" connectionId="0">
    <xmlCellPr id="1" xr6:uid="{00000000-0010-0000-EE04-000001000000}" uniqueName="P1080030">
      <xmlPr mapId="1" xpath="/TFI-IZD-POD/IPK-GFI-IZD-POD_1000380/P1080030" xmlDataType="decimal"/>
    </xmlCellPr>
  </singleXmlCell>
  <singleXmlCell id="1304" xr6:uid="{00000000-000C-0000-FFFF-FFFFEF040000}" r="O38" connectionId="0">
    <xmlCellPr id="1" xr6:uid="{00000000-0010-0000-EF04-000001000000}" uniqueName="P1080031">
      <xmlPr mapId="1" xpath="/TFI-IZD-POD/IPK-GFI-IZD-POD_1000380/P1080031" xmlDataType="decimal"/>
    </xmlCellPr>
  </singleXmlCell>
  <singleXmlCell id="1305" xr6:uid="{00000000-000C-0000-FFFF-FFFFF0040000}" r="P38" connectionId="0">
    <xmlCellPr id="1" xr6:uid="{00000000-0010-0000-F004-000001000000}" uniqueName="P1082210">
      <xmlPr mapId="1" xpath="/TFI-IZD-POD/IPK-GFI-IZD-POD_1000380/P1082210" xmlDataType="decimal"/>
    </xmlCellPr>
  </singleXmlCell>
  <singleXmlCell id="1306" xr6:uid="{00000000-000C-0000-FFFF-FFFFF1040000}" r="Q38" connectionId="0">
    <xmlCellPr id="1" xr6:uid="{00000000-0010-0000-F104-000001000000}" uniqueName="P1082211">
      <xmlPr mapId="1" xpath="/TFI-IZD-POD/IPK-GFI-IZD-POD_1000380/P1082211" xmlDataType="decimal"/>
    </xmlCellPr>
  </singleXmlCell>
  <singleXmlCell id="1307" xr6:uid="{00000000-000C-0000-FFFF-FFFFF2040000}" r="R38" connectionId="0">
    <xmlCellPr id="1" xr6:uid="{00000000-0010-0000-F204-000001000000}" uniqueName="P1082212">
      <xmlPr mapId="1" xpath="/TFI-IZD-POD/IPK-GFI-IZD-POD_1000380/P1082212" xmlDataType="decimal"/>
    </xmlCellPr>
  </singleXmlCell>
  <singleXmlCell id="1308" xr6:uid="{00000000-000C-0000-FFFF-FFFFF3040000}" r="U38" connectionId="0">
    <xmlCellPr id="1" xr6:uid="{00000000-0010-0000-F304-000001000000}" uniqueName="P1082213">
      <xmlPr mapId="1" xpath="/TFI-IZD-POD/IPK-GFI-IZD-POD_1000380/P1082213" xmlDataType="decimal"/>
    </xmlCellPr>
  </singleXmlCell>
  <singleXmlCell id="1309" xr6:uid="{00000000-000C-0000-FFFF-FFFFF4040000}" r="V38" connectionId="0">
    <xmlCellPr id="1" xr6:uid="{00000000-0010-0000-F404-000001000000}" uniqueName="P1082214">
      <xmlPr mapId="1" xpath="/TFI-IZD-POD/IPK-GFI-IZD-POD_1000380/P1082214" xmlDataType="decimal"/>
    </xmlCellPr>
  </singleXmlCell>
  <singleXmlCell id="1310" xr6:uid="{00000000-000C-0000-FFFF-FFFFF5040000}" r="W38" connectionId="0">
    <xmlCellPr id="1" xr6:uid="{00000000-0010-0000-F504-000001000000}" uniqueName="P1082215">
      <xmlPr mapId="1" xpath="/TFI-IZD-POD/IPK-GFI-IZD-POD_1000380/P1082215" xmlDataType="decimal"/>
    </xmlCellPr>
  </singleXmlCell>
  <singleXmlCell id="1311" xr6:uid="{00000000-000C-0000-FFFF-FFFFF6040000}" r="X38" connectionId="0">
    <xmlCellPr id="1" xr6:uid="{00000000-0010-0000-F604-000001000000}" uniqueName="P1082216">
      <xmlPr mapId="1" xpath="/TFI-IZD-POD/IPK-GFI-IZD-POD_1000380/P1082216" xmlDataType="decimal"/>
    </xmlCellPr>
  </singleXmlCell>
  <singleXmlCell id="1312" xr6:uid="{00000000-000C-0000-FFFF-FFFFF7040000}" r="Y38" connectionId="0">
    <xmlCellPr id="1" xr6:uid="{00000000-0010-0000-F704-000001000000}" uniqueName="P1082217">
      <xmlPr mapId="1" xpath="/TFI-IZD-POD/IPK-GFI-IZD-POD_1000380/P1082217" xmlDataType="decimal"/>
    </xmlCellPr>
  </singleXmlCell>
  <singleXmlCell id="1313" xr6:uid="{00000000-000C-0000-FFFF-FFFFF8040000}" r="H39" connectionId="0">
    <xmlCellPr id="1" xr6:uid="{00000000-0010-0000-F804-000001000000}" uniqueName="P1080032">
      <xmlPr mapId="1" xpath="/TFI-IZD-POD/IPK-GFI-IZD-POD_1000380/P1080032" xmlDataType="decimal"/>
    </xmlCellPr>
  </singleXmlCell>
  <singleXmlCell id="1314" xr6:uid="{00000000-000C-0000-FFFF-FFFFF9040000}" r="I39" connectionId="0">
    <xmlCellPr id="1" xr6:uid="{00000000-0010-0000-F904-000001000000}" uniqueName="P1080033">
      <xmlPr mapId="1" xpath="/TFI-IZD-POD/IPK-GFI-IZD-POD_1000380/P1080033" xmlDataType="decimal"/>
    </xmlCellPr>
  </singleXmlCell>
  <singleXmlCell id="1315" xr6:uid="{00000000-000C-0000-FFFF-FFFFFA040000}" r="J39" connectionId="0">
    <xmlCellPr id="1" xr6:uid="{00000000-0010-0000-FA04-000001000000}" uniqueName="P1080034">
      <xmlPr mapId="1" xpath="/TFI-IZD-POD/IPK-GFI-IZD-POD_1000380/P1080034" xmlDataType="decimal"/>
    </xmlCellPr>
  </singleXmlCell>
  <singleXmlCell id="1316" xr6:uid="{00000000-000C-0000-FFFF-FFFFFB040000}" r="K39" connectionId="0">
    <xmlCellPr id="1" xr6:uid="{00000000-0010-0000-FB04-000001000000}" uniqueName="P1080035">
      <xmlPr mapId="1" xpath="/TFI-IZD-POD/IPK-GFI-IZD-POD_1000380/P1080035" xmlDataType="decimal"/>
    </xmlCellPr>
  </singleXmlCell>
  <singleXmlCell id="1317" xr6:uid="{00000000-000C-0000-FFFF-FFFFFC040000}" r="L39" connectionId="0">
    <xmlCellPr id="1" xr6:uid="{00000000-0010-0000-FC04-000001000000}" uniqueName="P1080036">
      <xmlPr mapId="1" xpath="/TFI-IZD-POD/IPK-GFI-IZD-POD_1000380/P1080036" xmlDataType="decimal"/>
    </xmlCellPr>
  </singleXmlCell>
  <singleXmlCell id="1318" xr6:uid="{00000000-000C-0000-FFFF-FFFFFD040000}" r="M39" connectionId="0">
    <xmlCellPr id="1" xr6:uid="{00000000-0010-0000-FD04-000001000000}" uniqueName="P1080037">
      <xmlPr mapId="1" xpath="/TFI-IZD-POD/IPK-GFI-IZD-POD_1000380/P1080037" xmlDataType="decimal"/>
    </xmlCellPr>
  </singleXmlCell>
  <singleXmlCell id="1319" xr6:uid="{00000000-000C-0000-FFFF-FFFFFE040000}" r="N39" connectionId="0">
    <xmlCellPr id="1" xr6:uid="{00000000-0010-0000-FE04-000001000000}" uniqueName="P1080038">
      <xmlPr mapId="1" xpath="/TFI-IZD-POD/IPK-GFI-IZD-POD_1000380/P1080038" xmlDataType="decimal"/>
    </xmlCellPr>
  </singleXmlCell>
  <singleXmlCell id="1320" xr6:uid="{00000000-000C-0000-FFFF-FFFFFF040000}" r="O39" connectionId="0">
    <xmlCellPr id="1" xr6:uid="{00000000-0010-0000-FF04-000001000000}" uniqueName="P1080039">
      <xmlPr mapId="1" xpath="/TFI-IZD-POD/IPK-GFI-IZD-POD_1000380/P1080039" xmlDataType="decimal"/>
    </xmlCellPr>
  </singleXmlCell>
  <singleXmlCell id="1321" xr6:uid="{00000000-000C-0000-FFFF-FFFF00050000}" r="P39" connectionId="0">
    <xmlCellPr id="1" xr6:uid="{00000000-0010-0000-0005-000001000000}" uniqueName="P1082220">
      <xmlPr mapId="1" xpath="/TFI-IZD-POD/IPK-GFI-IZD-POD_1000380/P1082220" xmlDataType="decimal"/>
    </xmlCellPr>
  </singleXmlCell>
  <singleXmlCell id="1322" xr6:uid="{00000000-000C-0000-FFFF-FFFF01050000}" r="Q39" connectionId="0">
    <xmlCellPr id="1" xr6:uid="{00000000-0010-0000-0105-000001000000}" uniqueName="P1082222">
      <xmlPr mapId="1" xpath="/TFI-IZD-POD/IPK-GFI-IZD-POD_1000380/P1082222" xmlDataType="decimal"/>
    </xmlCellPr>
  </singleXmlCell>
  <singleXmlCell id="1323" xr6:uid="{00000000-000C-0000-FFFF-FFFF02050000}" r="R39" connectionId="0">
    <xmlCellPr id="1" xr6:uid="{00000000-0010-0000-0205-000001000000}" uniqueName="P1082224">
      <xmlPr mapId="1" xpath="/TFI-IZD-POD/IPK-GFI-IZD-POD_1000380/P1082224" xmlDataType="decimal"/>
    </xmlCellPr>
  </singleXmlCell>
  <singleXmlCell id="1324" xr6:uid="{00000000-000C-0000-FFFF-FFFF03050000}" r="U39" connectionId="0">
    <xmlCellPr id="1" xr6:uid="{00000000-0010-0000-0305-000001000000}" uniqueName="P1082225">
      <xmlPr mapId="1" xpath="/TFI-IZD-POD/IPK-GFI-IZD-POD_1000380/P1082225" xmlDataType="decimal"/>
    </xmlCellPr>
  </singleXmlCell>
  <singleXmlCell id="1325" xr6:uid="{00000000-000C-0000-FFFF-FFFF04050000}" r="V39" connectionId="0">
    <xmlCellPr id="1" xr6:uid="{00000000-0010-0000-0405-000001000000}" uniqueName="P1082227">
      <xmlPr mapId="1" xpath="/TFI-IZD-POD/IPK-GFI-IZD-POD_1000380/P1082227" xmlDataType="decimal"/>
    </xmlCellPr>
  </singleXmlCell>
  <singleXmlCell id="1326" xr6:uid="{00000000-000C-0000-FFFF-FFFF05050000}" r="W39" connectionId="0">
    <xmlCellPr id="1" xr6:uid="{00000000-0010-0000-0505-000001000000}" uniqueName="P1082229">
      <xmlPr mapId="1" xpath="/TFI-IZD-POD/IPK-GFI-IZD-POD_1000380/P1082229" xmlDataType="decimal"/>
    </xmlCellPr>
  </singleXmlCell>
  <singleXmlCell id="1327" xr6:uid="{00000000-000C-0000-FFFF-FFFF06050000}" r="X39" connectionId="0">
    <xmlCellPr id="1" xr6:uid="{00000000-0010-0000-0605-000001000000}" uniqueName="P1082232">
      <xmlPr mapId="1" xpath="/TFI-IZD-POD/IPK-GFI-IZD-POD_1000380/P1082232" xmlDataType="decimal"/>
    </xmlCellPr>
  </singleXmlCell>
  <singleXmlCell id="1328" xr6:uid="{00000000-000C-0000-FFFF-FFFF07050000}" r="Y39" connectionId="0">
    <xmlCellPr id="1" xr6:uid="{00000000-0010-0000-0705-000001000000}" uniqueName="P1082234">
      <xmlPr mapId="1" xpath="/TFI-IZD-POD/IPK-GFI-IZD-POD_1000380/P1082234" xmlDataType="decimal"/>
    </xmlCellPr>
  </singleXmlCell>
  <singleXmlCell id="1329" xr6:uid="{00000000-000C-0000-FFFF-FFFF08050000}" r="H40" connectionId="0">
    <xmlCellPr id="1" xr6:uid="{00000000-0010-0000-0805-000001000000}" uniqueName="P1080040">
      <xmlPr mapId="1" xpath="/TFI-IZD-POD/IPK-GFI-IZD-POD_1000380/P1080040" xmlDataType="decimal"/>
    </xmlCellPr>
  </singleXmlCell>
  <singleXmlCell id="1330" xr6:uid="{00000000-000C-0000-FFFF-FFFF09050000}" r="I40" connectionId="0">
    <xmlCellPr id="1" xr6:uid="{00000000-0010-0000-0905-000001000000}" uniqueName="P1080041">
      <xmlPr mapId="1" xpath="/TFI-IZD-POD/IPK-GFI-IZD-POD_1000380/P1080041" xmlDataType="decimal"/>
    </xmlCellPr>
  </singleXmlCell>
  <singleXmlCell id="1331" xr6:uid="{00000000-000C-0000-FFFF-FFFF0A050000}" r="J40" connectionId="0">
    <xmlCellPr id="1" xr6:uid="{00000000-0010-0000-0A05-000001000000}" uniqueName="P1080042">
      <xmlPr mapId="1" xpath="/TFI-IZD-POD/IPK-GFI-IZD-POD_1000380/P1080042" xmlDataType="decimal"/>
    </xmlCellPr>
  </singleXmlCell>
  <singleXmlCell id="1332" xr6:uid="{00000000-000C-0000-FFFF-FFFF0B050000}" r="K40" connectionId="0">
    <xmlCellPr id="1" xr6:uid="{00000000-0010-0000-0B05-000001000000}" uniqueName="P1080043">
      <xmlPr mapId="1" xpath="/TFI-IZD-POD/IPK-GFI-IZD-POD_1000380/P1080043" xmlDataType="decimal"/>
    </xmlCellPr>
  </singleXmlCell>
  <singleXmlCell id="1333" xr6:uid="{00000000-000C-0000-FFFF-FFFF0C050000}" r="L40" connectionId="0">
    <xmlCellPr id="1" xr6:uid="{00000000-0010-0000-0C05-000001000000}" uniqueName="P1080044">
      <xmlPr mapId="1" xpath="/TFI-IZD-POD/IPK-GFI-IZD-POD_1000380/P1080044" xmlDataType="decimal"/>
    </xmlCellPr>
  </singleXmlCell>
  <singleXmlCell id="1334" xr6:uid="{00000000-000C-0000-FFFF-FFFF0D050000}" r="M40" connectionId="0">
    <xmlCellPr id="1" xr6:uid="{00000000-0010-0000-0D05-000001000000}" uniqueName="P1080045">
      <xmlPr mapId="1" xpath="/TFI-IZD-POD/IPK-GFI-IZD-POD_1000380/P1080045" xmlDataType="decimal"/>
    </xmlCellPr>
  </singleXmlCell>
  <singleXmlCell id="1335" xr6:uid="{00000000-000C-0000-FFFF-FFFF0E050000}" r="N40" connectionId="0">
    <xmlCellPr id="1" xr6:uid="{00000000-0010-0000-0E05-000001000000}" uniqueName="P1080046">
      <xmlPr mapId="1" xpath="/TFI-IZD-POD/IPK-GFI-IZD-POD_1000380/P1080046" xmlDataType="decimal"/>
    </xmlCellPr>
  </singleXmlCell>
  <singleXmlCell id="1336" xr6:uid="{00000000-000C-0000-FFFF-FFFF0F050000}" r="O40" connectionId="0">
    <xmlCellPr id="1" xr6:uid="{00000000-0010-0000-0F05-000001000000}" uniqueName="P1080047">
      <xmlPr mapId="1" xpath="/TFI-IZD-POD/IPK-GFI-IZD-POD_1000380/P1080047" xmlDataType="decimal"/>
    </xmlCellPr>
  </singleXmlCell>
  <singleXmlCell id="1337" xr6:uid="{00000000-000C-0000-FFFF-FFFF10050000}" r="P40" connectionId="0">
    <xmlCellPr id="1" xr6:uid="{00000000-0010-0000-1005-000001000000}" uniqueName="P1082236">
      <xmlPr mapId="1" xpath="/TFI-IZD-POD/IPK-GFI-IZD-POD_1000380/P1082236" xmlDataType="decimal"/>
    </xmlCellPr>
  </singleXmlCell>
  <singleXmlCell id="1338" xr6:uid="{00000000-000C-0000-FFFF-FFFF11050000}" r="Q40" connectionId="0">
    <xmlCellPr id="1" xr6:uid="{00000000-0010-0000-1105-000001000000}" uniqueName="P1082248">
      <xmlPr mapId="1" xpath="/TFI-IZD-POD/IPK-GFI-IZD-POD_1000380/P1082248" xmlDataType="decimal"/>
    </xmlCellPr>
  </singleXmlCell>
  <singleXmlCell id="1339" xr6:uid="{00000000-000C-0000-FFFF-FFFF12050000}" r="R40" connectionId="0">
    <xmlCellPr id="1" xr6:uid="{00000000-0010-0000-1205-000001000000}" uniqueName="P1082250">
      <xmlPr mapId="1" xpath="/TFI-IZD-POD/IPK-GFI-IZD-POD_1000380/P1082250" xmlDataType="decimal"/>
    </xmlCellPr>
  </singleXmlCell>
  <singleXmlCell id="1340" xr6:uid="{00000000-000C-0000-FFFF-FFFF13050000}" r="U40" connectionId="0">
    <xmlCellPr id="1" xr6:uid="{00000000-0010-0000-1305-000001000000}" uniqueName="P1082252">
      <xmlPr mapId="1" xpath="/TFI-IZD-POD/IPK-GFI-IZD-POD_1000380/P1082252" xmlDataType="decimal"/>
    </xmlCellPr>
  </singleXmlCell>
  <singleXmlCell id="1341" xr6:uid="{00000000-000C-0000-FFFF-FFFF14050000}" r="V40" connectionId="0">
    <xmlCellPr id="1" xr6:uid="{00000000-0010-0000-1405-000001000000}" uniqueName="P1082254">
      <xmlPr mapId="1" xpath="/TFI-IZD-POD/IPK-GFI-IZD-POD_1000380/P1082254" xmlDataType="decimal"/>
    </xmlCellPr>
  </singleXmlCell>
  <singleXmlCell id="1342" xr6:uid="{00000000-000C-0000-FFFF-FFFF15050000}" r="W40" connectionId="0">
    <xmlCellPr id="1" xr6:uid="{00000000-0010-0000-1505-000001000000}" uniqueName="P1082256">
      <xmlPr mapId="1" xpath="/TFI-IZD-POD/IPK-GFI-IZD-POD_1000380/P1082256" xmlDataType="decimal"/>
    </xmlCellPr>
  </singleXmlCell>
  <singleXmlCell id="1343" xr6:uid="{00000000-000C-0000-FFFF-FFFF16050000}" r="X40" connectionId="0">
    <xmlCellPr id="1" xr6:uid="{00000000-0010-0000-1605-000001000000}" uniqueName="P1082257">
      <xmlPr mapId="1" xpath="/TFI-IZD-POD/IPK-GFI-IZD-POD_1000380/P1082257" xmlDataType="decimal"/>
    </xmlCellPr>
  </singleXmlCell>
  <singleXmlCell id="1344" xr6:uid="{00000000-000C-0000-FFFF-FFFF17050000}" r="Y40" connectionId="0">
    <xmlCellPr id="1" xr6:uid="{00000000-0010-0000-1705-000001000000}" uniqueName="P1082259">
      <xmlPr mapId="1" xpath="/TFI-IZD-POD/IPK-GFI-IZD-POD_1000380/P1082259" xmlDataType="decimal"/>
    </xmlCellPr>
  </singleXmlCell>
  <singleXmlCell id="1345" xr6:uid="{00000000-000C-0000-FFFF-FFFF18050000}" r="H41" connectionId="0">
    <xmlCellPr id="1" xr6:uid="{00000000-0010-0000-1805-000001000000}" uniqueName="P1080048">
      <xmlPr mapId="1" xpath="/TFI-IZD-POD/IPK-GFI-IZD-POD_1000380/P1080048" xmlDataType="decimal"/>
    </xmlCellPr>
  </singleXmlCell>
  <singleXmlCell id="1346" xr6:uid="{00000000-000C-0000-FFFF-FFFF19050000}" r="I41" connectionId="0">
    <xmlCellPr id="1" xr6:uid="{00000000-0010-0000-1905-000001000000}" uniqueName="P1080049">
      <xmlPr mapId="1" xpath="/TFI-IZD-POD/IPK-GFI-IZD-POD_1000380/P1080049" xmlDataType="decimal"/>
    </xmlCellPr>
  </singleXmlCell>
  <singleXmlCell id="1347" xr6:uid="{00000000-000C-0000-FFFF-FFFF1A050000}" r="J41" connectionId="0">
    <xmlCellPr id="1" xr6:uid="{00000000-0010-0000-1A05-000001000000}" uniqueName="P1080050">
      <xmlPr mapId="1" xpath="/TFI-IZD-POD/IPK-GFI-IZD-POD_1000380/P1080050" xmlDataType="decimal"/>
    </xmlCellPr>
  </singleXmlCell>
  <singleXmlCell id="1348" xr6:uid="{00000000-000C-0000-FFFF-FFFF1B050000}" r="K41" connectionId="0">
    <xmlCellPr id="1" xr6:uid="{00000000-0010-0000-1B05-000001000000}" uniqueName="P1080051">
      <xmlPr mapId="1" xpath="/TFI-IZD-POD/IPK-GFI-IZD-POD_1000380/P1080051" xmlDataType="decimal"/>
    </xmlCellPr>
  </singleXmlCell>
  <singleXmlCell id="1349" xr6:uid="{00000000-000C-0000-FFFF-FFFF1C050000}" r="L41" connectionId="0">
    <xmlCellPr id="1" xr6:uid="{00000000-0010-0000-1C05-000001000000}" uniqueName="P1080052">
      <xmlPr mapId="1" xpath="/TFI-IZD-POD/IPK-GFI-IZD-POD_1000380/P1080052" xmlDataType="decimal"/>
    </xmlCellPr>
  </singleXmlCell>
  <singleXmlCell id="1350" xr6:uid="{00000000-000C-0000-FFFF-FFFF1D050000}" r="M41" connectionId="0">
    <xmlCellPr id="1" xr6:uid="{00000000-0010-0000-1D05-000001000000}" uniqueName="P1080053">
      <xmlPr mapId="1" xpath="/TFI-IZD-POD/IPK-GFI-IZD-POD_1000380/P1080053" xmlDataType="decimal"/>
    </xmlCellPr>
  </singleXmlCell>
  <singleXmlCell id="1351" xr6:uid="{00000000-000C-0000-FFFF-FFFF1E050000}" r="N41" connectionId="0">
    <xmlCellPr id="1" xr6:uid="{00000000-0010-0000-1E05-000001000000}" uniqueName="P1080054">
      <xmlPr mapId="1" xpath="/TFI-IZD-POD/IPK-GFI-IZD-POD_1000380/P1080054" xmlDataType="decimal"/>
    </xmlCellPr>
  </singleXmlCell>
  <singleXmlCell id="1352" xr6:uid="{00000000-000C-0000-FFFF-FFFF1F050000}" r="O41" connectionId="0">
    <xmlCellPr id="1" xr6:uid="{00000000-0010-0000-1F05-000001000000}" uniqueName="P1080055">
      <xmlPr mapId="1" xpath="/TFI-IZD-POD/IPK-GFI-IZD-POD_1000380/P1080055" xmlDataType="decimal"/>
    </xmlCellPr>
  </singleXmlCell>
  <singleXmlCell id="1353" xr6:uid="{00000000-000C-0000-FFFF-FFFF20050000}" r="P41" connectionId="0">
    <xmlCellPr id="1" xr6:uid="{00000000-0010-0000-2005-000001000000}" uniqueName="P1082260">
      <xmlPr mapId="1" xpath="/TFI-IZD-POD/IPK-GFI-IZD-POD_1000380/P1082260" xmlDataType="decimal"/>
    </xmlCellPr>
  </singleXmlCell>
  <singleXmlCell id="1354" xr6:uid="{00000000-000C-0000-FFFF-FFFF21050000}" r="Q41" connectionId="0">
    <xmlCellPr id="1" xr6:uid="{00000000-0010-0000-2105-000001000000}" uniqueName="P1082237">
      <xmlPr mapId="1" xpath="/TFI-IZD-POD/IPK-GFI-IZD-POD_1000380/P1082237" xmlDataType="decimal"/>
    </xmlCellPr>
  </singleXmlCell>
  <singleXmlCell id="1355" xr6:uid="{00000000-000C-0000-FFFF-FFFF22050000}" r="R41" connectionId="0">
    <xmlCellPr id="1" xr6:uid="{00000000-0010-0000-2205-000001000000}" uniqueName="P1082261">
      <xmlPr mapId="1" xpath="/TFI-IZD-POD/IPK-GFI-IZD-POD_1000380/P1082261" xmlDataType="decimal"/>
    </xmlCellPr>
  </singleXmlCell>
  <singleXmlCell id="1356" xr6:uid="{00000000-000C-0000-FFFF-FFFF23050000}" r="U41" connectionId="0">
    <xmlCellPr id="1" xr6:uid="{00000000-0010-0000-2305-000001000000}" uniqueName="P1082262">
      <xmlPr mapId="1" xpath="/TFI-IZD-POD/IPK-GFI-IZD-POD_1000380/P1082262" xmlDataType="decimal"/>
    </xmlCellPr>
  </singleXmlCell>
  <singleXmlCell id="1357" xr6:uid="{00000000-000C-0000-FFFF-FFFF24050000}" r="V41" connectionId="0">
    <xmlCellPr id="1" xr6:uid="{00000000-0010-0000-2405-000001000000}" uniqueName="P1082264">
      <xmlPr mapId="1" xpath="/TFI-IZD-POD/IPK-GFI-IZD-POD_1000380/P1082264" xmlDataType="decimal"/>
    </xmlCellPr>
  </singleXmlCell>
  <singleXmlCell id="1358" xr6:uid="{00000000-000C-0000-FFFF-FFFF25050000}" r="W41" connectionId="0">
    <xmlCellPr id="1" xr6:uid="{00000000-0010-0000-2505-000001000000}" uniqueName="P1082265">
      <xmlPr mapId="1" xpath="/TFI-IZD-POD/IPK-GFI-IZD-POD_1000380/P1082265" xmlDataType="decimal"/>
    </xmlCellPr>
  </singleXmlCell>
  <singleXmlCell id="1359" xr6:uid="{00000000-000C-0000-FFFF-FFFF26050000}" r="X41" connectionId="0">
    <xmlCellPr id="1" xr6:uid="{00000000-0010-0000-2605-000001000000}" uniqueName="P1082266">
      <xmlPr mapId="1" xpath="/TFI-IZD-POD/IPK-GFI-IZD-POD_1000380/P1082266" xmlDataType="decimal"/>
    </xmlCellPr>
  </singleXmlCell>
  <singleXmlCell id="1360" xr6:uid="{00000000-000C-0000-FFFF-FFFF27050000}" r="Y41" connectionId="0">
    <xmlCellPr id="1" xr6:uid="{00000000-0010-0000-2705-000001000000}" uniqueName="P1082267">
      <xmlPr mapId="1" xpath="/TFI-IZD-POD/IPK-GFI-IZD-POD_1000380/P1082267" xmlDataType="decimal"/>
    </xmlCellPr>
  </singleXmlCell>
  <singleXmlCell id="1361" xr6:uid="{00000000-000C-0000-FFFF-FFFF28050000}" r="H42" connectionId="0">
    <xmlCellPr id="1" xr6:uid="{00000000-0010-0000-2805-000001000000}" uniqueName="P1080056">
      <xmlPr mapId="1" xpath="/TFI-IZD-POD/IPK-GFI-IZD-POD_1000380/P1080056" xmlDataType="decimal"/>
    </xmlCellPr>
  </singleXmlCell>
  <singleXmlCell id="1362" xr6:uid="{00000000-000C-0000-FFFF-FFFF29050000}" r="I42" connectionId="0">
    <xmlCellPr id="1" xr6:uid="{00000000-0010-0000-2905-000001000000}" uniqueName="P1080057">
      <xmlPr mapId="1" xpath="/TFI-IZD-POD/IPK-GFI-IZD-POD_1000380/P1080057" xmlDataType="decimal"/>
    </xmlCellPr>
  </singleXmlCell>
  <singleXmlCell id="1363" xr6:uid="{00000000-000C-0000-FFFF-FFFF2A050000}" r="J42" connectionId="0">
    <xmlCellPr id="1" xr6:uid="{00000000-0010-0000-2A05-000001000000}" uniqueName="P1080058">
      <xmlPr mapId="1" xpath="/TFI-IZD-POD/IPK-GFI-IZD-POD_1000380/P1080058" xmlDataType="decimal"/>
    </xmlCellPr>
  </singleXmlCell>
  <singleXmlCell id="1364" xr6:uid="{00000000-000C-0000-FFFF-FFFF2B050000}" r="K42" connectionId="0">
    <xmlCellPr id="1" xr6:uid="{00000000-0010-0000-2B05-000001000000}" uniqueName="P1080059">
      <xmlPr mapId="1" xpath="/TFI-IZD-POD/IPK-GFI-IZD-POD_1000380/P1080059" xmlDataType="decimal"/>
    </xmlCellPr>
  </singleXmlCell>
  <singleXmlCell id="1365" xr6:uid="{00000000-000C-0000-FFFF-FFFF2C050000}" r="L42" connectionId="0">
    <xmlCellPr id="1" xr6:uid="{00000000-0010-0000-2C05-000001000000}" uniqueName="P1080060">
      <xmlPr mapId="1" xpath="/TFI-IZD-POD/IPK-GFI-IZD-POD_1000380/P1080060" xmlDataType="decimal"/>
    </xmlCellPr>
  </singleXmlCell>
  <singleXmlCell id="1366" xr6:uid="{00000000-000C-0000-FFFF-FFFF2D050000}" r="M42" connectionId="0">
    <xmlCellPr id="1" xr6:uid="{00000000-0010-0000-2D05-000001000000}" uniqueName="P1080061">
      <xmlPr mapId="1" xpath="/TFI-IZD-POD/IPK-GFI-IZD-POD_1000380/P1080061" xmlDataType="decimal"/>
    </xmlCellPr>
  </singleXmlCell>
  <singleXmlCell id="1367" xr6:uid="{00000000-000C-0000-FFFF-FFFF2E050000}" r="N42" connectionId="0">
    <xmlCellPr id="1" xr6:uid="{00000000-0010-0000-2E05-000001000000}" uniqueName="P1080062">
      <xmlPr mapId="1" xpath="/TFI-IZD-POD/IPK-GFI-IZD-POD_1000380/P1080062" xmlDataType="decimal"/>
    </xmlCellPr>
  </singleXmlCell>
  <singleXmlCell id="1368" xr6:uid="{00000000-000C-0000-FFFF-FFFF2F050000}" r="O42" connectionId="0">
    <xmlCellPr id="1" xr6:uid="{00000000-0010-0000-2F05-000001000000}" uniqueName="P1080063">
      <xmlPr mapId="1" xpath="/TFI-IZD-POD/IPK-GFI-IZD-POD_1000380/P1080063" xmlDataType="decimal"/>
    </xmlCellPr>
  </singleXmlCell>
  <singleXmlCell id="1369" xr6:uid="{00000000-000C-0000-FFFF-FFFF30050000}" r="P42" connectionId="0">
    <xmlCellPr id="1" xr6:uid="{00000000-0010-0000-3005-000001000000}" uniqueName="P1082269">
      <xmlPr mapId="1" xpath="/TFI-IZD-POD/IPK-GFI-IZD-POD_1000380/P1082269" xmlDataType="decimal"/>
    </xmlCellPr>
  </singleXmlCell>
  <singleXmlCell id="1370" xr6:uid="{00000000-000C-0000-FFFF-FFFF31050000}" r="Q42" connectionId="0">
    <xmlCellPr id="1" xr6:uid="{00000000-0010-0000-3105-000001000000}" uniqueName="P1082270">
      <xmlPr mapId="1" xpath="/TFI-IZD-POD/IPK-GFI-IZD-POD_1000380/P1082270" xmlDataType="decimal"/>
    </xmlCellPr>
  </singleXmlCell>
  <singleXmlCell id="1371" xr6:uid="{00000000-000C-0000-FFFF-FFFF32050000}" r="R42" connectionId="0">
    <xmlCellPr id="1" xr6:uid="{00000000-0010-0000-3205-000001000000}" uniqueName="P1082239">
      <xmlPr mapId="1" xpath="/TFI-IZD-POD/IPK-GFI-IZD-POD_1000380/P1082239" xmlDataType="decimal"/>
    </xmlCellPr>
  </singleXmlCell>
  <singleXmlCell id="1372" xr6:uid="{00000000-000C-0000-FFFF-FFFF33050000}" r="U42" connectionId="0">
    <xmlCellPr id="1" xr6:uid="{00000000-0010-0000-3305-000001000000}" uniqueName="P1082272">
      <xmlPr mapId="1" xpath="/TFI-IZD-POD/IPK-GFI-IZD-POD_1000380/P1082272" xmlDataType="decimal"/>
    </xmlCellPr>
  </singleXmlCell>
  <singleXmlCell id="1373" xr6:uid="{00000000-000C-0000-FFFF-FFFF34050000}" r="V42" connectionId="0">
    <xmlCellPr id="1" xr6:uid="{00000000-0010-0000-3405-000001000000}" uniqueName="P1082273">
      <xmlPr mapId="1" xpath="/TFI-IZD-POD/IPK-GFI-IZD-POD_1000380/P1082273" xmlDataType="decimal"/>
    </xmlCellPr>
  </singleXmlCell>
  <singleXmlCell id="1374" xr6:uid="{00000000-000C-0000-FFFF-FFFF35050000}" r="W42" connectionId="0">
    <xmlCellPr id="1" xr6:uid="{00000000-0010-0000-3505-000001000000}" uniqueName="P1082275">
      <xmlPr mapId="1" xpath="/TFI-IZD-POD/IPK-GFI-IZD-POD_1000380/P1082275" xmlDataType="decimal"/>
    </xmlCellPr>
  </singleXmlCell>
  <singleXmlCell id="1375" xr6:uid="{00000000-000C-0000-FFFF-FFFF36050000}" r="X42" connectionId="0">
    <xmlCellPr id="1" xr6:uid="{00000000-0010-0000-3605-000001000000}" uniqueName="P1082276">
      <xmlPr mapId="1" xpath="/TFI-IZD-POD/IPK-GFI-IZD-POD_1000380/P1082276" xmlDataType="decimal"/>
    </xmlCellPr>
  </singleXmlCell>
  <singleXmlCell id="1376" xr6:uid="{00000000-000C-0000-FFFF-FFFF37050000}" r="Y42" connectionId="0">
    <xmlCellPr id="1" xr6:uid="{00000000-0010-0000-3705-000001000000}" uniqueName="P1082277">
      <xmlPr mapId="1" xpath="/TFI-IZD-POD/IPK-GFI-IZD-POD_1000380/P1082277" xmlDataType="decimal"/>
    </xmlCellPr>
  </singleXmlCell>
  <singleXmlCell id="1377" xr6:uid="{00000000-000C-0000-FFFF-FFFF38050000}" r="H43" connectionId="0">
    <xmlCellPr id="1" xr6:uid="{00000000-0010-0000-3805-000001000000}" uniqueName="P1080064">
      <xmlPr mapId="1" xpath="/TFI-IZD-POD/IPK-GFI-IZD-POD_1000380/P1080064" xmlDataType="decimal"/>
    </xmlCellPr>
  </singleXmlCell>
  <singleXmlCell id="1378" xr6:uid="{00000000-000C-0000-FFFF-FFFF39050000}" r="I43" connectionId="0">
    <xmlCellPr id="1" xr6:uid="{00000000-0010-0000-3905-000001000000}" uniqueName="P1080065">
      <xmlPr mapId="1" xpath="/TFI-IZD-POD/IPK-GFI-IZD-POD_1000380/P1080065" xmlDataType="decimal"/>
    </xmlCellPr>
  </singleXmlCell>
  <singleXmlCell id="1379" xr6:uid="{00000000-000C-0000-FFFF-FFFF3A050000}" r="J43" connectionId="0">
    <xmlCellPr id="1" xr6:uid="{00000000-0010-0000-3A05-000001000000}" uniqueName="P1080066">
      <xmlPr mapId="1" xpath="/TFI-IZD-POD/IPK-GFI-IZD-POD_1000380/P1080066" xmlDataType="decimal"/>
    </xmlCellPr>
  </singleXmlCell>
  <singleXmlCell id="1380" xr6:uid="{00000000-000C-0000-FFFF-FFFF3B050000}" r="K43" connectionId="0">
    <xmlCellPr id="1" xr6:uid="{00000000-0010-0000-3B05-000001000000}" uniqueName="P1080067">
      <xmlPr mapId="1" xpath="/TFI-IZD-POD/IPK-GFI-IZD-POD_1000380/P1080067" xmlDataType="decimal"/>
    </xmlCellPr>
  </singleXmlCell>
  <singleXmlCell id="1381" xr6:uid="{00000000-000C-0000-FFFF-FFFF3C050000}" r="L43" connectionId="0">
    <xmlCellPr id="1" xr6:uid="{00000000-0010-0000-3C05-000001000000}" uniqueName="P1080068">
      <xmlPr mapId="1" xpath="/TFI-IZD-POD/IPK-GFI-IZD-POD_1000380/P1080068" xmlDataType="decimal"/>
    </xmlCellPr>
  </singleXmlCell>
  <singleXmlCell id="1382" xr6:uid="{00000000-000C-0000-FFFF-FFFF3D050000}" r="M43" connectionId="0">
    <xmlCellPr id="1" xr6:uid="{00000000-0010-0000-3D05-000001000000}" uniqueName="P1080069">
      <xmlPr mapId="1" xpath="/TFI-IZD-POD/IPK-GFI-IZD-POD_1000380/P1080069" xmlDataType="decimal"/>
    </xmlCellPr>
  </singleXmlCell>
  <singleXmlCell id="1383" xr6:uid="{00000000-000C-0000-FFFF-FFFF3E050000}" r="N43" connectionId="0">
    <xmlCellPr id="1" xr6:uid="{00000000-0010-0000-3E05-000001000000}" uniqueName="P1080070">
      <xmlPr mapId="1" xpath="/TFI-IZD-POD/IPK-GFI-IZD-POD_1000380/P1080070" xmlDataType="decimal"/>
    </xmlCellPr>
  </singleXmlCell>
  <singleXmlCell id="1384" xr6:uid="{00000000-000C-0000-FFFF-FFFF3F050000}" r="O43" connectionId="0">
    <xmlCellPr id="1" xr6:uid="{00000000-0010-0000-3F05-000001000000}" uniqueName="P1080071">
      <xmlPr mapId="1" xpath="/TFI-IZD-POD/IPK-GFI-IZD-POD_1000380/P1080071" xmlDataType="decimal"/>
    </xmlCellPr>
  </singleXmlCell>
  <singleXmlCell id="1385" xr6:uid="{00000000-000C-0000-FFFF-FFFF40050000}" r="P43" connectionId="0">
    <xmlCellPr id="1" xr6:uid="{00000000-0010-0000-4005-000001000000}" uniqueName="P1082278">
      <xmlPr mapId="1" xpath="/TFI-IZD-POD/IPK-GFI-IZD-POD_1000380/P1082278" xmlDataType="decimal"/>
    </xmlCellPr>
  </singleXmlCell>
  <singleXmlCell id="1386" xr6:uid="{00000000-000C-0000-FFFF-FFFF41050000}" r="Q43" connectionId="0">
    <xmlCellPr id="1" xr6:uid="{00000000-0010-0000-4105-000001000000}" uniqueName="P1082279">
      <xmlPr mapId="1" xpath="/TFI-IZD-POD/IPK-GFI-IZD-POD_1000380/P1082279" xmlDataType="decimal"/>
    </xmlCellPr>
  </singleXmlCell>
  <singleXmlCell id="1387" xr6:uid="{00000000-000C-0000-FFFF-FFFF42050000}" r="R43" connectionId="0">
    <xmlCellPr id="1" xr6:uid="{00000000-0010-0000-4205-000001000000}" uniqueName="P1082280">
      <xmlPr mapId="1" xpath="/TFI-IZD-POD/IPK-GFI-IZD-POD_1000380/P1082280" xmlDataType="decimal"/>
    </xmlCellPr>
  </singleXmlCell>
  <singleXmlCell id="1388" xr6:uid="{00000000-000C-0000-FFFF-FFFF43050000}" r="U43" connectionId="0">
    <xmlCellPr id="1" xr6:uid="{00000000-0010-0000-4305-000001000000}" uniqueName="P1082245">
      <xmlPr mapId="1" xpath="/TFI-IZD-POD/IPK-GFI-IZD-POD_1000380/P1082245" xmlDataType="decimal"/>
    </xmlCellPr>
  </singleXmlCell>
  <singleXmlCell id="1389" xr6:uid="{00000000-000C-0000-FFFF-FFFF44050000}" r="V43" connectionId="0">
    <xmlCellPr id="1" xr6:uid="{00000000-0010-0000-4405-000001000000}" uniqueName="P1082282">
      <xmlPr mapId="1" xpath="/TFI-IZD-POD/IPK-GFI-IZD-POD_1000380/P1082282" xmlDataType="decimal"/>
    </xmlCellPr>
  </singleXmlCell>
  <singleXmlCell id="1390" xr6:uid="{00000000-000C-0000-FFFF-FFFF45050000}" r="W43" connectionId="0">
    <xmlCellPr id="1" xr6:uid="{00000000-0010-0000-4505-000001000000}" uniqueName="P1082284">
      <xmlPr mapId="1" xpath="/TFI-IZD-POD/IPK-GFI-IZD-POD_1000380/P1082284" xmlDataType="decimal"/>
    </xmlCellPr>
  </singleXmlCell>
  <singleXmlCell id="1391" xr6:uid="{00000000-000C-0000-FFFF-FFFF46050000}" r="X43" connectionId="0">
    <xmlCellPr id="1" xr6:uid="{00000000-0010-0000-4605-000001000000}" uniqueName="P1082285">
      <xmlPr mapId="1" xpath="/TFI-IZD-POD/IPK-GFI-IZD-POD_1000380/P1082285" xmlDataType="decimal"/>
    </xmlCellPr>
  </singleXmlCell>
  <singleXmlCell id="1392" xr6:uid="{00000000-000C-0000-FFFF-FFFF47050000}" r="Y43" connectionId="0">
    <xmlCellPr id="1" xr6:uid="{00000000-0010-0000-4705-000001000000}" uniqueName="P1082286">
      <xmlPr mapId="1" xpath="/TFI-IZD-POD/IPK-GFI-IZD-POD_1000380/P1082286" xmlDataType="decimal"/>
    </xmlCellPr>
  </singleXmlCell>
  <singleXmlCell id="1393" xr6:uid="{00000000-000C-0000-FFFF-FFFF48050000}" r="H44" connectionId="0">
    <xmlCellPr id="1" xr6:uid="{00000000-0010-0000-4805-000001000000}" uniqueName="P1080072">
      <xmlPr mapId="1" xpath="/TFI-IZD-POD/IPK-GFI-IZD-POD_1000380/P1080072" xmlDataType="decimal"/>
    </xmlCellPr>
  </singleXmlCell>
  <singleXmlCell id="1394" xr6:uid="{00000000-000C-0000-FFFF-FFFF49050000}" r="I44" connectionId="0">
    <xmlCellPr id="1" xr6:uid="{00000000-0010-0000-4905-000001000000}" uniqueName="P1080073">
      <xmlPr mapId="1" xpath="/TFI-IZD-POD/IPK-GFI-IZD-POD_1000380/P1080073" xmlDataType="decimal"/>
    </xmlCellPr>
  </singleXmlCell>
  <singleXmlCell id="1395" xr6:uid="{00000000-000C-0000-FFFF-FFFF4A050000}" r="J44" connectionId="0">
    <xmlCellPr id="1" xr6:uid="{00000000-0010-0000-4A05-000001000000}" uniqueName="P1080074">
      <xmlPr mapId="1" xpath="/TFI-IZD-POD/IPK-GFI-IZD-POD_1000380/P1080074" xmlDataType="decimal"/>
    </xmlCellPr>
  </singleXmlCell>
  <singleXmlCell id="1396" xr6:uid="{00000000-000C-0000-FFFF-FFFF4B050000}" r="K44" connectionId="0">
    <xmlCellPr id="1" xr6:uid="{00000000-0010-0000-4B05-000001000000}" uniqueName="P1080075">
      <xmlPr mapId="1" xpath="/TFI-IZD-POD/IPK-GFI-IZD-POD_1000380/P1080075" xmlDataType="decimal"/>
    </xmlCellPr>
  </singleXmlCell>
  <singleXmlCell id="1397" xr6:uid="{00000000-000C-0000-FFFF-FFFF4C050000}" r="L44" connectionId="0">
    <xmlCellPr id="1" xr6:uid="{00000000-0010-0000-4C05-000001000000}" uniqueName="P1080076">
      <xmlPr mapId="1" xpath="/TFI-IZD-POD/IPK-GFI-IZD-POD_1000380/P1080076" xmlDataType="decimal"/>
    </xmlCellPr>
  </singleXmlCell>
  <singleXmlCell id="1398" xr6:uid="{00000000-000C-0000-FFFF-FFFF4D050000}" r="M44" connectionId="0">
    <xmlCellPr id="1" xr6:uid="{00000000-0010-0000-4D05-000001000000}" uniqueName="P1080077">
      <xmlPr mapId="1" xpath="/TFI-IZD-POD/IPK-GFI-IZD-POD_1000380/P1080077" xmlDataType="decimal"/>
    </xmlCellPr>
  </singleXmlCell>
  <singleXmlCell id="1399" xr6:uid="{00000000-000C-0000-FFFF-FFFF4E050000}" r="N44" connectionId="0">
    <xmlCellPr id="1" xr6:uid="{00000000-0010-0000-4E05-000001000000}" uniqueName="P1080078">
      <xmlPr mapId="1" xpath="/TFI-IZD-POD/IPK-GFI-IZD-POD_1000380/P1080078" xmlDataType="decimal"/>
    </xmlCellPr>
  </singleXmlCell>
  <singleXmlCell id="1400" xr6:uid="{00000000-000C-0000-FFFF-FFFF4F050000}" r="O44" connectionId="0">
    <xmlCellPr id="1" xr6:uid="{00000000-0010-0000-4F05-000001000000}" uniqueName="P1080079">
      <xmlPr mapId="1" xpath="/TFI-IZD-POD/IPK-GFI-IZD-POD_1000380/P1080079" xmlDataType="decimal"/>
    </xmlCellPr>
  </singleXmlCell>
  <singleXmlCell id="1401" xr6:uid="{00000000-000C-0000-FFFF-FFFF50050000}" r="P44" connectionId="0">
    <xmlCellPr id="1" xr6:uid="{00000000-0010-0000-5005-000001000000}" uniqueName="P1082288">
      <xmlPr mapId="1" xpath="/TFI-IZD-POD/IPK-GFI-IZD-POD_1000380/P1082288" xmlDataType="decimal"/>
    </xmlCellPr>
  </singleXmlCell>
  <singleXmlCell id="1402" xr6:uid="{00000000-000C-0000-FFFF-FFFF51050000}" r="Q44" connectionId="0">
    <xmlCellPr id="1" xr6:uid="{00000000-0010-0000-5105-000001000000}" uniqueName="P1082289">
      <xmlPr mapId="1" xpath="/TFI-IZD-POD/IPK-GFI-IZD-POD_1000380/P1082289" xmlDataType="decimal"/>
    </xmlCellPr>
  </singleXmlCell>
  <singleXmlCell id="1403" xr6:uid="{00000000-000C-0000-FFFF-FFFF52050000}" r="R44" connectionId="0">
    <xmlCellPr id="1" xr6:uid="{00000000-0010-0000-5205-000001000000}" uniqueName="P1082290">
      <xmlPr mapId="1" xpath="/TFI-IZD-POD/IPK-GFI-IZD-POD_1000380/P1082290" xmlDataType="decimal"/>
    </xmlCellPr>
  </singleXmlCell>
  <singleXmlCell id="1404" xr6:uid="{00000000-000C-0000-FFFF-FFFF53050000}" r="U44" connectionId="0">
    <xmlCellPr id="1" xr6:uid="{00000000-0010-0000-5305-000001000000}" uniqueName="P1082292">
      <xmlPr mapId="1" xpath="/TFI-IZD-POD/IPK-GFI-IZD-POD_1000380/P1082292" xmlDataType="decimal"/>
    </xmlCellPr>
  </singleXmlCell>
  <singleXmlCell id="1405" xr6:uid="{00000000-000C-0000-FFFF-FFFF54050000}" r="V44" connectionId="0">
    <xmlCellPr id="1" xr6:uid="{00000000-0010-0000-5405-000001000000}" uniqueName="P1082247">
      <xmlPr mapId="1" xpath="/TFI-IZD-POD/IPK-GFI-IZD-POD_1000380/P1082247" xmlDataType="decimal"/>
    </xmlCellPr>
  </singleXmlCell>
  <singleXmlCell id="1406" xr6:uid="{00000000-000C-0000-FFFF-FFFF55050000}" r="W44" connectionId="0">
    <xmlCellPr id="1" xr6:uid="{00000000-0010-0000-5505-000001000000}" uniqueName="P1082295">
      <xmlPr mapId="1" xpath="/TFI-IZD-POD/IPK-GFI-IZD-POD_1000380/P1082295" xmlDataType="decimal"/>
    </xmlCellPr>
  </singleXmlCell>
  <singleXmlCell id="1407" xr6:uid="{00000000-000C-0000-FFFF-FFFF56050000}" r="X44" connectionId="0">
    <xmlCellPr id="1" xr6:uid="{00000000-0010-0000-5605-000001000000}" uniqueName="P1082298">
      <xmlPr mapId="1" xpath="/TFI-IZD-POD/IPK-GFI-IZD-POD_1000380/P1082298" xmlDataType="decimal"/>
    </xmlCellPr>
  </singleXmlCell>
  <singleXmlCell id="1408" xr6:uid="{00000000-000C-0000-FFFF-FFFF57050000}" r="Y44" connectionId="0">
    <xmlCellPr id="1" xr6:uid="{00000000-0010-0000-5705-000001000000}" uniqueName="P1082300">
      <xmlPr mapId="1" xpath="/TFI-IZD-POD/IPK-GFI-IZD-POD_1000380/P1082300" xmlDataType="decimal"/>
    </xmlCellPr>
  </singleXmlCell>
  <singleXmlCell id="1409" xr6:uid="{00000000-000C-0000-FFFF-FFFF58050000}" r="H45" connectionId="0">
    <xmlCellPr id="1" xr6:uid="{00000000-0010-0000-5805-000001000000}" uniqueName="P1080080">
      <xmlPr mapId="1" xpath="/TFI-IZD-POD/IPK-GFI-IZD-POD_1000380/P1080080" xmlDataType="decimal"/>
    </xmlCellPr>
  </singleXmlCell>
  <singleXmlCell id="1410" xr6:uid="{00000000-000C-0000-FFFF-FFFF59050000}" r="I45" connectionId="0">
    <xmlCellPr id="1" xr6:uid="{00000000-0010-0000-5905-000001000000}" uniqueName="P1080081">
      <xmlPr mapId="1" xpath="/TFI-IZD-POD/IPK-GFI-IZD-POD_1000380/P1080081" xmlDataType="decimal"/>
    </xmlCellPr>
  </singleXmlCell>
  <singleXmlCell id="1411" xr6:uid="{00000000-000C-0000-FFFF-FFFF5A050000}" r="J45" connectionId="0">
    <xmlCellPr id="1" xr6:uid="{00000000-0010-0000-5A05-000001000000}" uniqueName="P1080082">
      <xmlPr mapId="1" xpath="/TFI-IZD-POD/IPK-GFI-IZD-POD_1000380/P1080082" xmlDataType="decimal"/>
    </xmlCellPr>
  </singleXmlCell>
  <singleXmlCell id="1412" xr6:uid="{00000000-000C-0000-FFFF-FFFF5B050000}" r="K45" connectionId="0">
    <xmlCellPr id="1" xr6:uid="{00000000-0010-0000-5B05-000001000000}" uniqueName="P1080083">
      <xmlPr mapId="1" xpath="/TFI-IZD-POD/IPK-GFI-IZD-POD_1000380/P1080083" xmlDataType="decimal"/>
    </xmlCellPr>
  </singleXmlCell>
  <singleXmlCell id="1413" xr6:uid="{00000000-000C-0000-FFFF-FFFF5C050000}" r="L45" connectionId="0">
    <xmlCellPr id="1" xr6:uid="{00000000-0010-0000-5C05-000001000000}" uniqueName="P1080084">
      <xmlPr mapId="1" xpath="/TFI-IZD-POD/IPK-GFI-IZD-POD_1000380/P1080084" xmlDataType="decimal"/>
    </xmlCellPr>
  </singleXmlCell>
  <singleXmlCell id="1414" xr6:uid="{00000000-000C-0000-FFFF-FFFF5D050000}" r="M45" connectionId="0">
    <xmlCellPr id="1" xr6:uid="{00000000-0010-0000-5D05-000001000000}" uniqueName="P1080085">
      <xmlPr mapId="1" xpath="/TFI-IZD-POD/IPK-GFI-IZD-POD_1000380/P1080085" xmlDataType="decimal"/>
    </xmlCellPr>
  </singleXmlCell>
  <singleXmlCell id="1415" xr6:uid="{00000000-000C-0000-FFFF-FFFF5E050000}" r="N45" connectionId="0">
    <xmlCellPr id="1" xr6:uid="{00000000-0010-0000-5E05-000001000000}" uniqueName="P1080086">
      <xmlPr mapId="1" xpath="/TFI-IZD-POD/IPK-GFI-IZD-POD_1000380/P1080086" xmlDataType="decimal"/>
    </xmlCellPr>
  </singleXmlCell>
  <singleXmlCell id="1416" xr6:uid="{00000000-000C-0000-FFFF-FFFF5F050000}" r="O45" connectionId="0">
    <xmlCellPr id="1" xr6:uid="{00000000-0010-0000-5F05-000001000000}" uniqueName="P1080087">
      <xmlPr mapId="1" xpath="/TFI-IZD-POD/IPK-GFI-IZD-POD_1000380/P1080087" xmlDataType="decimal"/>
    </xmlCellPr>
  </singleXmlCell>
  <singleXmlCell id="1417" xr6:uid="{00000000-000C-0000-FFFF-FFFF60050000}" r="P45" connectionId="0">
    <xmlCellPr id="1" xr6:uid="{00000000-0010-0000-6005-000001000000}" uniqueName="P1082301">
      <xmlPr mapId="1" xpath="/TFI-IZD-POD/IPK-GFI-IZD-POD_1000380/P1082301" xmlDataType="decimal"/>
    </xmlCellPr>
  </singleXmlCell>
  <singleXmlCell id="1418" xr6:uid="{00000000-000C-0000-FFFF-FFFF61050000}" r="Q45" connectionId="0">
    <xmlCellPr id="1" xr6:uid="{00000000-0010-0000-6105-000001000000}" uniqueName="P1082322">
      <xmlPr mapId="1" xpath="/TFI-IZD-POD/IPK-GFI-IZD-POD_1000380/P1082322" xmlDataType="decimal"/>
    </xmlCellPr>
  </singleXmlCell>
  <singleXmlCell id="1419" xr6:uid="{00000000-000C-0000-FFFF-FFFF62050000}" r="R45" connectionId="0">
    <xmlCellPr id="1" xr6:uid="{00000000-0010-0000-6205-000001000000}" uniqueName="P1082323">
      <xmlPr mapId="1" xpath="/TFI-IZD-POD/IPK-GFI-IZD-POD_1000380/P1082323" xmlDataType="decimal"/>
    </xmlCellPr>
  </singleXmlCell>
  <singleXmlCell id="1420" xr6:uid="{00000000-000C-0000-FFFF-FFFF63050000}" r="U45" connectionId="0">
    <xmlCellPr id="1" xr6:uid="{00000000-0010-0000-6305-000001000000}" uniqueName="P1082325">
      <xmlPr mapId="1" xpath="/TFI-IZD-POD/IPK-GFI-IZD-POD_1000380/P1082325" xmlDataType="decimal"/>
    </xmlCellPr>
  </singleXmlCell>
  <singleXmlCell id="1421" xr6:uid="{00000000-000C-0000-FFFF-FFFF64050000}" r="V45" connectionId="0">
    <xmlCellPr id="1" xr6:uid="{00000000-0010-0000-6405-000001000000}" uniqueName="P1082328">
      <xmlPr mapId="1" xpath="/TFI-IZD-POD/IPK-GFI-IZD-POD_1000380/P1082328" xmlDataType="decimal"/>
    </xmlCellPr>
  </singleXmlCell>
  <singleXmlCell id="1422" xr6:uid="{00000000-000C-0000-FFFF-FFFF65050000}" r="W45" connectionId="0">
    <xmlCellPr id="1" xr6:uid="{00000000-0010-0000-6505-000001000000}" uniqueName="P1082331">
      <xmlPr mapId="1" xpath="/TFI-IZD-POD/IPK-GFI-IZD-POD_1000380/P1082331" xmlDataType="decimal"/>
    </xmlCellPr>
  </singleXmlCell>
  <singleXmlCell id="1423" xr6:uid="{00000000-000C-0000-FFFF-FFFF66050000}" r="X45" connectionId="0">
    <xmlCellPr id="1" xr6:uid="{00000000-0010-0000-6605-000001000000}" uniqueName="P1082333">
      <xmlPr mapId="1" xpath="/TFI-IZD-POD/IPK-GFI-IZD-POD_1000380/P1082333" xmlDataType="decimal"/>
    </xmlCellPr>
  </singleXmlCell>
  <singleXmlCell id="1424" xr6:uid="{00000000-000C-0000-FFFF-FFFF67050000}" r="Y45" connectionId="0">
    <xmlCellPr id="1" xr6:uid="{00000000-0010-0000-6705-000001000000}" uniqueName="P1082336">
      <xmlPr mapId="1" xpath="/TFI-IZD-POD/IPK-GFI-IZD-POD_1000380/P1082336" xmlDataType="decimal"/>
    </xmlCellPr>
  </singleXmlCell>
  <singleXmlCell id="1425" xr6:uid="{00000000-000C-0000-FFFF-FFFF68050000}" r="H46" connectionId="0">
    <xmlCellPr id="1" xr6:uid="{00000000-0010-0000-6805-000001000000}" uniqueName="P1080088">
      <xmlPr mapId="1" xpath="/TFI-IZD-POD/IPK-GFI-IZD-POD_1000380/P1080088" xmlDataType="decimal"/>
    </xmlCellPr>
  </singleXmlCell>
  <singleXmlCell id="1426" xr6:uid="{00000000-000C-0000-FFFF-FFFF69050000}" r="I46" connectionId="0">
    <xmlCellPr id="1" xr6:uid="{00000000-0010-0000-6905-000001000000}" uniqueName="P1080089">
      <xmlPr mapId="1" xpath="/TFI-IZD-POD/IPK-GFI-IZD-POD_1000380/P1080089" xmlDataType="decimal"/>
    </xmlCellPr>
  </singleXmlCell>
  <singleXmlCell id="1427" xr6:uid="{00000000-000C-0000-FFFF-FFFF6A050000}" r="J46" connectionId="0">
    <xmlCellPr id="1" xr6:uid="{00000000-0010-0000-6A05-000001000000}" uniqueName="P1080090">
      <xmlPr mapId="1" xpath="/TFI-IZD-POD/IPK-GFI-IZD-POD_1000380/P1080090" xmlDataType="decimal"/>
    </xmlCellPr>
  </singleXmlCell>
  <singleXmlCell id="1428" xr6:uid="{00000000-000C-0000-FFFF-FFFF6B050000}" r="K46" connectionId="0">
    <xmlCellPr id="1" xr6:uid="{00000000-0010-0000-6B05-000001000000}" uniqueName="P1080091">
      <xmlPr mapId="1" xpath="/TFI-IZD-POD/IPK-GFI-IZD-POD_1000380/P1080091" xmlDataType="decimal"/>
    </xmlCellPr>
  </singleXmlCell>
  <singleXmlCell id="1429" xr6:uid="{00000000-000C-0000-FFFF-FFFF6C050000}" r="L46" connectionId="0">
    <xmlCellPr id="1" xr6:uid="{00000000-0010-0000-6C05-000001000000}" uniqueName="P1080092">
      <xmlPr mapId="1" xpath="/TFI-IZD-POD/IPK-GFI-IZD-POD_1000380/P1080092" xmlDataType="decimal"/>
    </xmlCellPr>
  </singleXmlCell>
  <singleXmlCell id="1430" xr6:uid="{00000000-000C-0000-FFFF-FFFF6D050000}" r="M46" connectionId="0">
    <xmlCellPr id="1" xr6:uid="{00000000-0010-0000-6D05-000001000000}" uniqueName="P1080093">
      <xmlPr mapId="1" xpath="/TFI-IZD-POD/IPK-GFI-IZD-POD_1000380/P1080093" xmlDataType="decimal"/>
    </xmlCellPr>
  </singleXmlCell>
  <singleXmlCell id="1431" xr6:uid="{00000000-000C-0000-FFFF-FFFF6E050000}" r="N46" connectionId="0">
    <xmlCellPr id="1" xr6:uid="{00000000-0010-0000-6E05-000001000000}" uniqueName="P1080094">
      <xmlPr mapId="1" xpath="/TFI-IZD-POD/IPK-GFI-IZD-POD_1000380/P1080094" xmlDataType="decimal"/>
    </xmlCellPr>
  </singleXmlCell>
  <singleXmlCell id="1432" xr6:uid="{00000000-000C-0000-FFFF-FFFF6F050000}" r="O46" connectionId="0">
    <xmlCellPr id="1" xr6:uid="{00000000-0010-0000-6F05-000001000000}" uniqueName="P1080095">
      <xmlPr mapId="1" xpath="/TFI-IZD-POD/IPK-GFI-IZD-POD_1000380/P1080095" xmlDataType="decimal"/>
    </xmlCellPr>
  </singleXmlCell>
  <singleXmlCell id="1433" xr6:uid="{00000000-000C-0000-FFFF-FFFF70050000}" r="P46" connectionId="0">
    <xmlCellPr id="1" xr6:uid="{00000000-0010-0000-7005-000001000000}" uniqueName="P1082338">
      <xmlPr mapId="1" xpath="/TFI-IZD-POD/IPK-GFI-IZD-POD_1000380/P1082338" xmlDataType="decimal"/>
    </xmlCellPr>
  </singleXmlCell>
  <singleXmlCell id="1434" xr6:uid="{00000000-000C-0000-FFFF-FFFF71050000}" r="Q46" connectionId="0">
    <xmlCellPr id="1" xr6:uid="{00000000-0010-0000-7105-000001000000}" uniqueName="P1082304">
      <xmlPr mapId="1" xpath="/TFI-IZD-POD/IPK-GFI-IZD-POD_1000380/P1082304" xmlDataType="decimal"/>
    </xmlCellPr>
  </singleXmlCell>
  <singleXmlCell id="1435" xr6:uid="{00000000-000C-0000-FFFF-FFFF72050000}" r="R46" connectionId="0">
    <xmlCellPr id="1" xr6:uid="{00000000-0010-0000-7205-000001000000}" uniqueName="P1082341">
      <xmlPr mapId="1" xpath="/TFI-IZD-POD/IPK-GFI-IZD-POD_1000380/P1082341" xmlDataType="decimal"/>
    </xmlCellPr>
  </singleXmlCell>
  <singleXmlCell id="1436" xr6:uid="{00000000-000C-0000-FFFF-FFFF73050000}" r="U46" connectionId="0">
    <xmlCellPr id="1" xr6:uid="{00000000-0010-0000-7305-000001000000}" uniqueName="P1082343">
      <xmlPr mapId="1" xpath="/TFI-IZD-POD/IPK-GFI-IZD-POD_1000380/P1082343" xmlDataType="decimal"/>
    </xmlCellPr>
  </singleXmlCell>
  <singleXmlCell id="1437" xr6:uid="{00000000-000C-0000-FFFF-FFFF74050000}" r="V46" connectionId="0">
    <xmlCellPr id="1" xr6:uid="{00000000-0010-0000-7405-000001000000}" uniqueName="P1082344">
      <xmlPr mapId="1" xpath="/TFI-IZD-POD/IPK-GFI-IZD-POD_1000380/P1082344" xmlDataType="decimal"/>
    </xmlCellPr>
  </singleXmlCell>
  <singleXmlCell id="1438" xr6:uid="{00000000-000C-0000-FFFF-FFFF75050000}" r="W46" connectionId="0">
    <xmlCellPr id="1" xr6:uid="{00000000-0010-0000-7505-000001000000}" uniqueName="P1082346">
      <xmlPr mapId="1" xpath="/TFI-IZD-POD/IPK-GFI-IZD-POD_1000380/P1082346" xmlDataType="decimal"/>
    </xmlCellPr>
  </singleXmlCell>
  <singleXmlCell id="1439" xr6:uid="{00000000-000C-0000-FFFF-FFFF76050000}" r="X46" connectionId="0">
    <xmlCellPr id="1" xr6:uid="{00000000-0010-0000-7605-000001000000}" uniqueName="P1082349">
      <xmlPr mapId="1" xpath="/TFI-IZD-POD/IPK-GFI-IZD-POD_1000380/P1082349" xmlDataType="decimal"/>
    </xmlCellPr>
  </singleXmlCell>
  <singleXmlCell id="1440" xr6:uid="{00000000-000C-0000-FFFF-FFFF77050000}" r="Y46" connectionId="0">
    <xmlCellPr id="1" xr6:uid="{00000000-0010-0000-7705-000001000000}" uniqueName="P1082351">
      <xmlPr mapId="1" xpath="/TFI-IZD-POD/IPK-GFI-IZD-POD_1000380/P1082351" xmlDataType="decimal"/>
    </xmlCellPr>
  </singleXmlCell>
  <singleXmlCell id="1441" xr6:uid="{00000000-000C-0000-FFFF-FFFF78050000}" r="H47" connectionId="0">
    <xmlCellPr id="1" xr6:uid="{00000000-0010-0000-7805-000001000000}" uniqueName="P1080096">
      <xmlPr mapId="1" xpath="/TFI-IZD-POD/IPK-GFI-IZD-POD_1000380/P1080096" xmlDataType="decimal"/>
    </xmlCellPr>
  </singleXmlCell>
  <singleXmlCell id="1442" xr6:uid="{00000000-000C-0000-FFFF-FFFF79050000}" r="I47" connectionId="0">
    <xmlCellPr id="1" xr6:uid="{00000000-0010-0000-7905-000001000000}" uniqueName="P1080097">
      <xmlPr mapId="1" xpath="/TFI-IZD-POD/IPK-GFI-IZD-POD_1000380/P1080097" xmlDataType="decimal"/>
    </xmlCellPr>
  </singleXmlCell>
  <singleXmlCell id="1443" xr6:uid="{00000000-000C-0000-FFFF-FFFF7A050000}" r="J47" connectionId="0">
    <xmlCellPr id="1" xr6:uid="{00000000-0010-0000-7A05-000001000000}" uniqueName="P1080098">
      <xmlPr mapId="1" xpath="/TFI-IZD-POD/IPK-GFI-IZD-POD_1000380/P1080098" xmlDataType="decimal"/>
    </xmlCellPr>
  </singleXmlCell>
  <singleXmlCell id="1444" xr6:uid="{00000000-000C-0000-FFFF-FFFF7B050000}" r="K47" connectionId="0">
    <xmlCellPr id="1" xr6:uid="{00000000-0010-0000-7B05-000001000000}" uniqueName="P1080099">
      <xmlPr mapId="1" xpath="/TFI-IZD-POD/IPK-GFI-IZD-POD_1000380/P1080099" xmlDataType="decimal"/>
    </xmlCellPr>
  </singleXmlCell>
  <singleXmlCell id="1445" xr6:uid="{00000000-000C-0000-FFFF-FFFF7C050000}" r="L47" connectionId="0">
    <xmlCellPr id="1" xr6:uid="{00000000-0010-0000-7C05-000001000000}" uniqueName="P1080100">
      <xmlPr mapId="1" xpath="/TFI-IZD-POD/IPK-GFI-IZD-POD_1000380/P1080100" xmlDataType="decimal"/>
    </xmlCellPr>
  </singleXmlCell>
  <singleXmlCell id="1446" xr6:uid="{00000000-000C-0000-FFFF-FFFF7D050000}" r="M47" connectionId="0">
    <xmlCellPr id="1" xr6:uid="{00000000-0010-0000-7D05-000001000000}" uniqueName="P1080101">
      <xmlPr mapId="1" xpath="/TFI-IZD-POD/IPK-GFI-IZD-POD_1000380/P1080101" xmlDataType="decimal"/>
    </xmlCellPr>
  </singleXmlCell>
  <singleXmlCell id="1447" xr6:uid="{00000000-000C-0000-FFFF-FFFF7E050000}" r="N47" connectionId="0">
    <xmlCellPr id="1" xr6:uid="{00000000-0010-0000-7E05-000001000000}" uniqueName="P1080102">
      <xmlPr mapId="1" xpath="/TFI-IZD-POD/IPK-GFI-IZD-POD_1000380/P1080102" xmlDataType="decimal"/>
    </xmlCellPr>
  </singleXmlCell>
  <singleXmlCell id="1448" xr6:uid="{00000000-000C-0000-FFFF-FFFF7F050000}" r="O47" connectionId="0">
    <xmlCellPr id="1" xr6:uid="{00000000-0010-0000-7F05-000001000000}" uniqueName="P1080103">
      <xmlPr mapId="1" xpath="/TFI-IZD-POD/IPK-GFI-IZD-POD_1000380/P1080103" xmlDataType="decimal"/>
    </xmlCellPr>
  </singleXmlCell>
  <singleXmlCell id="1449" xr6:uid="{00000000-000C-0000-FFFF-FFFF80050000}" r="P47" connectionId="0">
    <xmlCellPr id="1" xr6:uid="{00000000-0010-0000-8005-000001000000}" uniqueName="P1082354">
      <xmlPr mapId="1" xpath="/TFI-IZD-POD/IPK-GFI-IZD-POD_1000380/P1082354" xmlDataType="decimal"/>
    </xmlCellPr>
  </singleXmlCell>
  <singleXmlCell id="1450" xr6:uid="{00000000-000C-0000-FFFF-FFFF81050000}" r="Q47" connectionId="0">
    <xmlCellPr id="1" xr6:uid="{00000000-0010-0000-8105-000001000000}" uniqueName="P1082356">
      <xmlPr mapId="1" xpath="/TFI-IZD-POD/IPK-GFI-IZD-POD_1000380/P1082356" xmlDataType="decimal"/>
    </xmlCellPr>
  </singleXmlCell>
  <singleXmlCell id="1451" xr6:uid="{00000000-000C-0000-FFFF-FFFF82050000}" r="R47" connectionId="0">
    <xmlCellPr id="1" xr6:uid="{00000000-0010-0000-8205-000001000000}" uniqueName="P1082306">
      <xmlPr mapId="1" xpath="/TFI-IZD-POD/IPK-GFI-IZD-POD_1000380/P1082306" xmlDataType="decimal"/>
    </xmlCellPr>
  </singleXmlCell>
  <singleXmlCell id="1452" xr6:uid="{00000000-000C-0000-FFFF-FFFF83050000}" r="U47" connectionId="0">
    <xmlCellPr id="1" xr6:uid="{00000000-0010-0000-8305-000001000000}" uniqueName="P1082358">
      <xmlPr mapId="1" xpath="/TFI-IZD-POD/IPK-GFI-IZD-POD_1000380/P1082358" xmlDataType="decimal"/>
    </xmlCellPr>
  </singleXmlCell>
  <singleXmlCell id="1453" xr6:uid="{00000000-000C-0000-FFFF-FFFF84050000}" r="V47" connectionId="0">
    <xmlCellPr id="1" xr6:uid="{00000000-0010-0000-8405-000001000000}" uniqueName="P1082360">
      <xmlPr mapId="1" xpath="/TFI-IZD-POD/IPK-GFI-IZD-POD_1000380/P1082360" xmlDataType="decimal"/>
    </xmlCellPr>
  </singleXmlCell>
  <singleXmlCell id="1454" xr6:uid="{00000000-000C-0000-FFFF-FFFF85050000}" r="W47" connectionId="0">
    <xmlCellPr id="1" xr6:uid="{00000000-0010-0000-8505-000001000000}" uniqueName="P1082361">
      <xmlPr mapId="1" xpath="/TFI-IZD-POD/IPK-GFI-IZD-POD_1000380/P1082361" xmlDataType="decimal"/>
    </xmlCellPr>
  </singleXmlCell>
  <singleXmlCell id="1455" xr6:uid="{00000000-000C-0000-FFFF-FFFF86050000}" r="X47" connectionId="0">
    <xmlCellPr id="1" xr6:uid="{00000000-0010-0000-8605-000001000000}" uniqueName="P1082362">
      <xmlPr mapId="1" xpath="/TFI-IZD-POD/IPK-GFI-IZD-POD_1000380/P1082362" xmlDataType="decimal"/>
    </xmlCellPr>
  </singleXmlCell>
  <singleXmlCell id="1456" xr6:uid="{00000000-000C-0000-FFFF-FFFF87050000}" r="Y47" connectionId="0">
    <xmlCellPr id="1" xr6:uid="{00000000-0010-0000-8705-000001000000}" uniqueName="P1082364">
      <xmlPr mapId="1" xpath="/TFI-IZD-POD/IPK-GFI-IZD-POD_1000380/P1082364" xmlDataType="decimal"/>
    </xmlCellPr>
  </singleXmlCell>
  <singleXmlCell id="1457" xr6:uid="{00000000-000C-0000-FFFF-FFFF88050000}" r="H48" connectionId="0">
    <xmlCellPr id="1" xr6:uid="{00000000-0010-0000-8805-000001000000}" uniqueName="P1080104">
      <xmlPr mapId="1" xpath="/TFI-IZD-POD/IPK-GFI-IZD-POD_1000380/P1080104" xmlDataType="decimal"/>
    </xmlCellPr>
  </singleXmlCell>
  <singleXmlCell id="1458" xr6:uid="{00000000-000C-0000-FFFF-FFFF89050000}" r="I48" connectionId="0">
    <xmlCellPr id="1" xr6:uid="{00000000-0010-0000-8905-000001000000}" uniqueName="P1080105">
      <xmlPr mapId="1" xpath="/TFI-IZD-POD/IPK-GFI-IZD-POD_1000380/P1080105" xmlDataType="decimal"/>
    </xmlCellPr>
  </singleXmlCell>
  <singleXmlCell id="1459" xr6:uid="{00000000-000C-0000-FFFF-FFFF8A050000}" r="J48" connectionId="0">
    <xmlCellPr id="1" xr6:uid="{00000000-0010-0000-8A05-000001000000}" uniqueName="P1080106">
      <xmlPr mapId="1" xpath="/TFI-IZD-POD/IPK-GFI-IZD-POD_1000380/P1080106" xmlDataType="decimal"/>
    </xmlCellPr>
  </singleXmlCell>
  <singleXmlCell id="1460" xr6:uid="{00000000-000C-0000-FFFF-FFFF8B050000}" r="K48" connectionId="0">
    <xmlCellPr id="1" xr6:uid="{00000000-0010-0000-8B05-000001000000}" uniqueName="P1080107">
      <xmlPr mapId="1" xpath="/TFI-IZD-POD/IPK-GFI-IZD-POD_1000380/P1080107" xmlDataType="decimal"/>
    </xmlCellPr>
  </singleXmlCell>
  <singleXmlCell id="1461" xr6:uid="{00000000-000C-0000-FFFF-FFFF8C050000}" r="L48" connectionId="0">
    <xmlCellPr id="1" xr6:uid="{00000000-0010-0000-8C05-000001000000}" uniqueName="P1080108">
      <xmlPr mapId="1" xpath="/TFI-IZD-POD/IPK-GFI-IZD-POD_1000380/P1080108" xmlDataType="decimal"/>
    </xmlCellPr>
  </singleXmlCell>
  <singleXmlCell id="1462" xr6:uid="{00000000-000C-0000-FFFF-FFFF8D050000}" r="M48" connectionId="0">
    <xmlCellPr id="1" xr6:uid="{00000000-0010-0000-8D05-000001000000}" uniqueName="P1080109">
      <xmlPr mapId="1" xpath="/TFI-IZD-POD/IPK-GFI-IZD-POD_1000380/P1080109" xmlDataType="decimal"/>
    </xmlCellPr>
  </singleXmlCell>
  <singleXmlCell id="1463" xr6:uid="{00000000-000C-0000-FFFF-FFFF8E050000}" r="N48" connectionId="0">
    <xmlCellPr id="1" xr6:uid="{00000000-0010-0000-8E05-000001000000}" uniqueName="P1080110">
      <xmlPr mapId="1" xpath="/TFI-IZD-POD/IPK-GFI-IZD-POD_1000380/P1080110" xmlDataType="decimal"/>
    </xmlCellPr>
  </singleXmlCell>
  <singleXmlCell id="1464" xr6:uid="{00000000-000C-0000-FFFF-FFFF8F050000}" r="O48" connectionId="0">
    <xmlCellPr id="1" xr6:uid="{00000000-0010-0000-8F05-000001000000}" uniqueName="P1080111">
      <xmlPr mapId="1" xpath="/TFI-IZD-POD/IPK-GFI-IZD-POD_1000380/P1080111" xmlDataType="decimal"/>
    </xmlCellPr>
  </singleXmlCell>
  <singleXmlCell id="1465" xr6:uid="{00000000-000C-0000-FFFF-FFFF90050000}" r="P48" connectionId="0">
    <xmlCellPr id="1" xr6:uid="{00000000-0010-0000-9005-000001000000}" uniqueName="P1082365">
      <xmlPr mapId="1" xpath="/TFI-IZD-POD/IPK-GFI-IZD-POD_1000380/P1082365" xmlDataType="decimal"/>
    </xmlCellPr>
  </singleXmlCell>
  <singleXmlCell id="1466" xr6:uid="{00000000-000C-0000-FFFF-FFFF91050000}" r="Q48" connectionId="0">
    <xmlCellPr id="1" xr6:uid="{00000000-0010-0000-9105-000001000000}" uniqueName="P1082366">
      <xmlPr mapId="1" xpath="/TFI-IZD-POD/IPK-GFI-IZD-POD_1000380/P1082366" xmlDataType="decimal"/>
    </xmlCellPr>
  </singleXmlCell>
  <singleXmlCell id="1467" xr6:uid="{00000000-000C-0000-FFFF-FFFF92050000}" r="R48" connectionId="0">
    <xmlCellPr id="1" xr6:uid="{00000000-0010-0000-9205-000001000000}" uniqueName="P1082367">
      <xmlPr mapId="1" xpath="/TFI-IZD-POD/IPK-GFI-IZD-POD_1000380/P1082367" xmlDataType="decimal"/>
    </xmlCellPr>
  </singleXmlCell>
  <singleXmlCell id="1468" xr6:uid="{00000000-000C-0000-FFFF-FFFF93050000}" r="U48" connectionId="0">
    <xmlCellPr id="1" xr6:uid="{00000000-0010-0000-9305-000001000000}" uniqueName="P1082309">
      <xmlPr mapId="1" xpath="/TFI-IZD-POD/IPK-GFI-IZD-POD_1000380/P1082309" xmlDataType="decimal"/>
    </xmlCellPr>
  </singleXmlCell>
  <singleXmlCell id="1469" xr6:uid="{00000000-000C-0000-FFFF-FFFF94050000}" r="V48" connectionId="0">
    <xmlCellPr id="1" xr6:uid="{00000000-0010-0000-9405-000001000000}" uniqueName="P1082368">
      <xmlPr mapId="1" xpath="/TFI-IZD-POD/IPK-GFI-IZD-POD_1000380/P1082368" xmlDataType="decimal"/>
    </xmlCellPr>
  </singleXmlCell>
  <singleXmlCell id="1470" xr6:uid="{00000000-000C-0000-FFFF-FFFF95050000}" r="W48" connectionId="0">
    <xmlCellPr id="1" xr6:uid="{00000000-0010-0000-9505-000001000000}" uniqueName="P1082369">
      <xmlPr mapId="1" xpath="/TFI-IZD-POD/IPK-GFI-IZD-POD_1000380/P1082369" xmlDataType="decimal"/>
    </xmlCellPr>
  </singleXmlCell>
  <singleXmlCell id="1471" xr6:uid="{00000000-000C-0000-FFFF-FFFF96050000}" r="X48" connectionId="0">
    <xmlCellPr id="1" xr6:uid="{00000000-0010-0000-9605-000001000000}" uniqueName="P1082370">
      <xmlPr mapId="1" xpath="/TFI-IZD-POD/IPK-GFI-IZD-POD_1000380/P1082370" xmlDataType="decimal"/>
    </xmlCellPr>
  </singleXmlCell>
  <singleXmlCell id="1472" xr6:uid="{00000000-000C-0000-FFFF-FFFF97050000}" r="Y48" connectionId="0">
    <xmlCellPr id="1" xr6:uid="{00000000-0010-0000-9705-000001000000}" uniqueName="P1082372">
      <xmlPr mapId="1" xpath="/TFI-IZD-POD/IPK-GFI-IZD-POD_1000380/P1082372" xmlDataType="decimal"/>
    </xmlCellPr>
  </singleXmlCell>
  <singleXmlCell id="1473" xr6:uid="{00000000-000C-0000-FFFF-FFFF98050000}" r="H49" connectionId="0">
    <xmlCellPr id="1" xr6:uid="{00000000-0010-0000-9805-000001000000}" uniqueName="P1080112">
      <xmlPr mapId="1" xpath="/TFI-IZD-POD/IPK-GFI-IZD-POD_1000380/P1080112" xmlDataType="decimal"/>
    </xmlCellPr>
  </singleXmlCell>
  <singleXmlCell id="1474" xr6:uid="{00000000-000C-0000-FFFF-FFFF99050000}" r="I49" connectionId="0">
    <xmlCellPr id="1" xr6:uid="{00000000-0010-0000-9905-000001000000}" uniqueName="P1080113">
      <xmlPr mapId="1" xpath="/TFI-IZD-POD/IPK-GFI-IZD-POD_1000380/P1080113" xmlDataType="decimal"/>
    </xmlCellPr>
  </singleXmlCell>
  <singleXmlCell id="1475" xr6:uid="{00000000-000C-0000-FFFF-FFFF9A050000}" r="J49" connectionId="0">
    <xmlCellPr id="1" xr6:uid="{00000000-0010-0000-9A05-000001000000}" uniqueName="P1080114">
      <xmlPr mapId="1" xpath="/TFI-IZD-POD/IPK-GFI-IZD-POD_1000380/P1080114" xmlDataType="decimal"/>
    </xmlCellPr>
  </singleXmlCell>
  <singleXmlCell id="1476" xr6:uid="{00000000-000C-0000-FFFF-FFFF9B050000}" r="K49" connectionId="0">
    <xmlCellPr id="1" xr6:uid="{00000000-0010-0000-9B05-000001000000}" uniqueName="P1080115">
      <xmlPr mapId="1" xpath="/TFI-IZD-POD/IPK-GFI-IZD-POD_1000380/P1080115" xmlDataType="decimal"/>
    </xmlCellPr>
  </singleXmlCell>
  <singleXmlCell id="1477" xr6:uid="{00000000-000C-0000-FFFF-FFFF9C050000}" r="L49" connectionId="0">
    <xmlCellPr id="1" xr6:uid="{00000000-0010-0000-9C05-000001000000}" uniqueName="P1080116">
      <xmlPr mapId="1" xpath="/TFI-IZD-POD/IPK-GFI-IZD-POD_1000380/P1080116" xmlDataType="decimal"/>
    </xmlCellPr>
  </singleXmlCell>
  <singleXmlCell id="1478" xr6:uid="{00000000-000C-0000-FFFF-FFFF9D050000}" r="M49" connectionId="0">
    <xmlCellPr id="1" xr6:uid="{00000000-0010-0000-9D05-000001000000}" uniqueName="P1080117">
      <xmlPr mapId="1" xpath="/TFI-IZD-POD/IPK-GFI-IZD-POD_1000380/P1080117" xmlDataType="decimal"/>
    </xmlCellPr>
  </singleXmlCell>
  <singleXmlCell id="1479" xr6:uid="{00000000-000C-0000-FFFF-FFFF9E050000}" r="N49" connectionId="0">
    <xmlCellPr id="1" xr6:uid="{00000000-0010-0000-9E05-000001000000}" uniqueName="P1080118">
      <xmlPr mapId="1" xpath="/TFI-IZD-POD/IPK-GFI-IZD-POD_1000380/P1080118" xmlDataType="decimal"/>
    </xmlCellPr>
  </singleXmlCell>
  <singleXmlCell id="1480" xr6:uid="{00000000-000C-0000-FFFF-FFFF9F050000}" r="O49" connectionId="0">
    <xmlCellPr id="1" xr6:uid="{00000000-0010-0000-9F05-000001000000}" uniqueName="P1080119">
      <xmlPr mapId="1" xpath="/TFI-IZD-POD/IPK-GFI-IZD-POD_1000380/P1080119" xmlDataType="decimal"/>
    </xmlCellPr>
  </singleXmlCell>
  <singleXmlCell id="1481" xr6:uid="{00000000-000C-0000-FFFF-FFFFA0050000}" r="P49" connectionId="0">
    <xmlCellPr id="1" xr6:uid="{00000000-0010-0000-A005-000001000000}" uniqueName="P1082374">
      <xmlPr mapId="1" xpath="/TFI-IZD-POD/IPK-GFI-IZD-POD_1000380/P1082374" xmlDataType="decimal"/>
    </xmlCellPr>
  </singleXmlCell>
  <singleXmlCell id="1482" xr6:uid="{00000000-000C-0000-FFFF-FFFFA1050000}" r="Q49" connectionId="0">
    <xmlCellPr id="1" xr6:uid="{00000000-0010-0000-A105-000001000000}" uniqueName="P1082376">
      <xmlPr mapId="1" xpath="/TFI-IZD-POD/IPK-GFI-IZD-POD_1000380/P1082376" xmlDataType="decimal"/>
    </xmlCellPr>
  </singleXmlCell>
  <singleXmlCell id="1483" xr6:uid="{00000000-000C-0000-FFFF-FFFFA2050000}" r="R49" connectionId="0">
    <xmlCellPr id="1" xr6:uid="{00000000-0010-0000-A205-000001000000}" uniqueName="P1082378">
      <xmlPr mapId="1" xpath="/TFI-IZD-POD/IPK-GFI-IZD-POD_1000380/P1082378" xmlDataType="decimal"/>
    </xmlCellPr>
  </singleXmlCell>
  <singleXmlCell id="1484" xr6:uid="{00000000-000C-0000-FFFF-FFFFA3050000}" r="U49" connectionId="0">
    <xmlCellPr id="1" xr6:uid="{00000000-0010-0000-A305-000001000000}" uniqueName="P1082381">
      <xmlPr mapId="1" xpath="/TFI-IZD-POD/IPK-GFI-IZD-POD_1000380/P1082381" xmlDataType="decimal"/>
    </xmlCellPr>
  </singleXmlCell>
  <singleXmlCell id="1485" xr6:uid="{00000000-000C-0000-FFFF-FFFFA4050000}" r="V49" connectionId="0">
    <xmlCellPr id="1" xr6:uid="{00000000-0010-0000-A405-000001000000}" uniqueName="P1082312">
      <xmlPr mapId="1" xpath="/TFI-IZD-POD/IPK-GFI-IZD-POD_1000380/P1082312" xmlDataType="decimal"/>
    </xmlCellPr>
  </singleXmlCell>
  <singleXmlCell id="1486" xr6:uid="{00000000-000C-0000-FFFF-FFFFA5050000}" r="W49" connectionId="0">
    <xmlCellPr id="1" xr6:uid="{00000000-0010-0000-A505-000001000000}" uniqueName="P1082383">
      <xmlPr mapId="1" xpath="/TFI-IZD-POD/IPK-GFI-IZD-POD_1000380/P1082383" xmlDataType="decimal"/>
    </xmlCellPr>
  </singleXmlCell>
  <singleXmlCell id="1487" xr6:uid="{00000000-000C-0000-FFFF-FFFFA6050000}" r="X49" connectionId="0">
    <xmlCellPr id="1" xr6:uid="{00000000-0010-0000-A605-000001000000}" uniqueName="P1082385">
      <xmlPr mapId="1" xpath="/TFI-IZD-POD/IPK-GFI-IZD-POD_1000380/P1082385" xmlDataType="decimal"/>
    </xmlCellPr>
  </singleXmlCell>
  <singleXmlCell id="1488" xr6:uid="{00000000-000C-0000-FFFF-FFFFA7050000}" r="Y49" connectionId="0">
    <xmlCellPr id="1" xr6:uid="{00000000-0010-0000-A705-000001000000}" uniqueName="P1082388">
      <xmlPr mapId="1" xpath="/TFI-IZD-POD/IPK-GFI-IZD-POD_1000380/P1082388" xmlDataType="decimal"/>
    </xmlCellPr>
  </singleXmlCell>
  <singleXmlCell id="1489" xr6:uid="{00000000-000C-0000-FFFF-FFFFA8050000}" r="H50" connectionId="0">
    <xmlCellPr id="1" xr6:uid="{00000000-0010-0000-A805-000001000000}" uniqueName="P1080120">
      <xmlPr mapId="1" xpath="/TFI-IZD-POD/IPK-GFI-IZD-POD_1000380/P1080120" xmlDataType="decimal"/>
    </xmlCellPr>
  </singleXmlCell>
  <singleXmlCell id="1490" xr6:uid="{00000000-000C-0000-FFFF-FFFFA9050000}" r="I50" connectionId="0">
    <xmlCellPr id="1" xr6:uid="{00000000-0010-0000-A905-000001000000}" uniqueName="P1080121">
      <xmlPr mapId="1" xpath="/TFI-IZD-POD/IPK-GFI-IZD-POD_1000380/P1080121" xmlDataType="decimal"/>
    </xmlCellPr>
  </singleXmlCell>
  <singleXmlCell id="1491" xr6:uid="{00000000-000C-0000-FFFF-FFFFAA050000}" r="J50" connectionId="0">
    <xmlCellPr id="1" xr6:uid="{00000000-0010-0000-AA05-000001000000}" uniqueName="P1080122">
      <xmlPr mapId="1" xpath="/TFI-IZD-POD/IPK-GFI-IZD-POD_1000380/P1080122" xmlDataType="decimal"/>
    </xmlCellPr>
  </singleXmlCell>
  <singleXmlCell id="1492" xr6:uid="{00000000-000C-0000-FFFF-FFFFAB050000}" r="K50" connectionId="0">
    <xmlCellPr id="1" xr6:uid="{00000000-0010-0000-AB05-000001000000}" uniqueName="P1080123">
      <xmlPr mapId="1" xpath="/TFI-IZD-POD/IPK-GFI-IZD-POD_1000380/P1080123" xmlDataType="decimal"/>
    </xmlCellPr>
  </singleXmlCell>
  <singleXmlCell id="1493" xr6:uid="{00000000-000C-0000-FFFF-FFFFAC050000}" r="L50" connectionId="0">
    <xmlCellPr id="1" xr6:uid="{00000000-0010-0000-AC05-000001000000}" uniqueName="P1080124">
      <xmlPr mapId="1" xpath="/TFI-IZD-POD/IPK-GFI-IZD-POD_1000380/P1080124" xmlDataType="decimal"/>
    </xmlCellPr>
  </singleXmlCell>
  <singleXmlCell id="1494" xr6:uid="{00000000-000C-0000-FFFF-FFFFAD050000}" r="M50" connectionId="0">
    <xmlCellPr id="1" xr6:uid="{00000000-0010-0000-AD05-000001000000}" uniqueName="P1080125">
      <xmlPr mapId="1" xpath="/TFI-IZD-POD/IPK-GFI-IZD-POD_1000380/P1080125" xmlDataType="decimal"/>
    </xmlCellPr>
  </singleXmlCell>
  <singleXmlCell id="1495" xr6:uid="{00000000-000C-0000-FFFF-FFFFAE050000}" r="N50" connectionId="0">
    <xmlCellPr id="1" xr6:uid="{00000000-0010-0000-AE05-000001000000}" uniqueName="P1080126">
      <xmlPr mapId="1" xpath="/TFI-IZD-POD/IPK-GFI-IZD-POD_1000380/P1080126" xmlDataType="decimal"/>
    </xmlCellPr>
  </singleXmlCell>
  <singleXmlCell id="1496" xr6:uid="{00000000-000C-0000-FFFF-FFFFAF050000}" r="O50" connectionId="0">
    <xmlCellPr id="1" xr6:uid="{00000000-0010-0000-AF05-000001000000}" uniqueName="P1080127">
      <xmlPr mapId="1" xpath="/TFI-IZD-POD/IPK-GFI-IZD-POD_1000380/P1080127" xmlDataType="decimal"/>
    </xmlCellPr>
  </singleXmlCell>
  <singleXmlCell id="1497" xr6:uid="{00000000-000C-0000-FFFF-FFFFB0050000}" r="P50" connectionId="0">
    <xmlCellPr id="1" xr6:uid="{00000000-0010-0000-B005-000001000000}" uniqueName="P1082390">
      <xmlPr mapId="1" xpath="/TFI-IZD-POD/IPK-GFI-IZD-POD_1000380/P1082390" xmlDataType="decimal"/>
    </xmlCellPr>
  </singleXmlCell>
  <singleXmlCell id="1498" xr6:uid="{00000000-000C-0000-FFFF-FFFFB1050000}" r="Q50" connectionId="0">
    <xmlCellPr id="1" xr6:uid="{00000000-0010-0000-B105-000001000000}" uniqueName="P1082392">
      <xmlPr mapId="1" xpath="/TFI-IZD-POD/IPK-GFI-IZD-POD_1000380/P1082392" xmlDataType="decimal"/>
    </xmlCellPr>
  </singleXmlCell>
  <singleXmlCell id="1499" xr6:uid="{00000000-000C-0000-FFFF-FFFFB2050000}" r="R50" connectionId="0">
    <xmlCellPr id="1" xr6:uid="{00000000-0010-0000-B205-000001000000}" uniqueName="P1082394">
      <xmlPr mapId="1" xpath="/TFI-IZD-POD/IPK-GFI-IZD-POD_1000380/P1082394" xmlDataType="decimal"/>
    </xmlCellPr>
  </singleXmlCell>
  <singleXmlCell id="1500" xr6:uid="{00000000-000C-0000-FFFF-FFFFB3050000}" r="U50" connectionId="0">
    <xmlCellPr id="1" xr6:uid="{00000000-0010-0000-B305-000001000000}" uniqueName="P1082396">
      <xmlPr mapId="1" xpath="/TFI-IZD-POD/IPK-GFI-IZD-POD_1000380/P1082396" xmlDataType="decimal"/>
    </xmlCellPr>
  </singleXmlCell>
  <singleXmlCell id="1501" xr6:uid="{00000000-000C-0000-FFFF-FFFFB4050000}" r="V50" connectionId="0">
    <xmlCellPr id="1" xr6:uid="{00000000-0010-0000-B405-000001000000}" uniqueName="P1082398">
      <xmlPr mapId="1" xpath="/TFI-IZD-POD/IPK-GFI-IZD-POD_1000380/P1082398" xmlDataType="decimal"/>
    </xmlCellPr>
  </singleXmlCell>
  <singleXmlCell id="1502" xr6:uid="{00000000-000C-0000-FFFF-FFFFB5050000}" r="W50" connectionId="0">
    <xmlCellPr id="1" xr6:uid="{00000000-0010-0000-B505-000001000000}" uniqueName="P1082314">
      <xmlPr mapId="1" xpath="/TFI-IZD-POD/IPK-GFI-IZD-POD_1000380/P1082314" xmlDataType="decimal"/>
    </xmlCellPr>
  </singleXmlCell>
  <singleXmlCell id="1503" xr6:uid="{00000000-000C-0000-FFFF-FFFFB6050000}" r="X50" connectionId="0">
    <xmlCellPr id="1" xr6:uid="{00000000-0010-0000-B605-000001000000}" uniqueName="P1082401">
      <xmlPr mapId="1" xpath="/TFI-IZD-POD/IPK-GFI-IZD-POD_1000380/P1082401" xmlDataType="decimal"/>
    </xmlCellPr>
  </singleXmlCell>
  <singleXmlCell id="1504" xr6:uid="{00000000-000C-0000-FFFF-FFFFB7050000}" r="Y50" connectionId="0">
    <xmlCellPr id="1" xr6:uid="{00000000-0010-0000-B705-000001000000}" uniqueName="P1082403">
      <xmlPr mapId="1" xpath="/TFI-IZD-POD/IPK-GFI-IZD-POD_1000380/P1082403" xmlDataType="decimal"/>
    </xmlCellPr>
  </singleXmlCell>
  <singleXmlCell id="1537" xr6:uid="{00000000-000C-0000-FFFF-FFFFB8050000}" r="H51" connectionId="0">
    <xmlCellPr id="1" xr6:uid="{00000000-0010-0000-B805-000001000000}" uniqueName="P1080128">
      <xmlPr mapId="1" xpath="/TFI-IZD-POD/IPK-GFI-IZD-POD_1000380/P1080128" xmlDataType="decimal"/>
    </xmlCellPr>
  </singleXmlCell>
  <singleXmlCell id="1538" xr6:uid="{00000000-000C-0000-FFFF-FFFFB9050000}" r="I51" connectionId="0">
    <xmlCellPr id="1" xr6:uid="{00000000-0010-0000-B905-000001000000}" uniqueName="P1080129">
      <xmlPr mapId="1" xpath="/TFI-IZD-POD/IPK-GFI-IZD-POD_1000380/P1080129" xmlDataType="decimal"/>
    </xmlCellPr>
  </singleXmlCell>
  <singleXmlCell id="1539" xr6:uid="{00000000-000C-0000-FFFF-FFFFBA050000}" r="J51" connectionId="0">
    <xmlCellPr id="1" xr6:uid="{00000000-0010-0000-BA05-000001000000}" uniqueName="P1080130">
      <xmlPr mapId="1" xpath="/TFI-IZD-POD/IPK-GFI-IZD-POD_1000380/P1080130" xmlDataType="decimal"/>
    </xmlCellPr>
  </singleXmlCell>
  <singleXmlCell id="1540" xr6:uid="{00000000-000C-0000-FFFF-FFFFBB050000}" r="K51" connectionId="0">
    <xmlCellPr id="1" xr6:uid="{00000000-0010-0000-BB05-000001000000}" uniqueName="P1080131">
      <xmlPr mapId="1" xpath="/TFI-IZD-POD/IPK-GFI-IZD-POD_1000380/P1080131" xmlDataType="decimal"/>
    </xmlCellPr>
  </singleXmlCell>
  <singleXmlCell id="1541" xr6:uid="{00000000-000C-0000-FFFF-FFFFBC050000}" r="L51" connectionId="0">
    <xmlCellPr id="1" xr6:uid="{00000000-0010-0000-BC05-000001000000}" uniqueName="P1080132">
      <xmlPr mapId="1" xpath="/TFI-IZD-POD/IPK-GFI-IZD-POD_1000380/P1080132" xmlDataType="decimal"/>
    </xmlCellPr>
  </singleXmlCell>
  <singleXmlCell id="1542" xr6:uid="{00000000-000C-0000-FFFF-FFFFBD050000}" r="M51" connectionId="0">
    <xmlCellPr id="1" xr6:uid="{00000000-0010-0000-BD05-000001000000}" uniqueName="P1080133">
      <xmlPr mapId="1" xpath="/TFI-IZD-POD/IPK-GFI-IZD-POD_1000380/P1080133" xmlDataType="decimal"/>
    </xmlCellPr>
  </singleXmlCell>
  <singleXmlCell id="1543" xr6:uid="{00000000-000C-0000-FFFF-FFFFBE050000}" r="N51" connectionId="0">
    <xmlCellPr id="1" xr6:uid="{00000000-0010-0000-BE05-000001000000}" uniqueName="P1080134">
      <xmlPr mapId="1" xpath="/TFI-IZD-POD/IPK-GFI-IZD-POD_1000380/P1080134" xmlDataType="decimal"/>
    </xmlCellPr>
  </singleXmlCell>
  <singleXmlCell id="1544" xr6:uid="{00000000-000C-0000-FFFF-FFFFBF050000}" r="O51" connectionId="0">
    <xmlCellPr id="1" xr6:uid="{00000000-0010-0000-BF05-000001000000}" uniqueName="P1080135">
      <xmlPr mapId="1" xpath="/TFI-IZD-POD/IPK-GFI-IZD-POD_1000380/P1080135" xmlDataType="decimal"/>
    </xmlCellPr>
  </singleXmlCell>
  <singleXmlCell id="1545" xr6:uid="{00000000-000C-0000-FFFF-FFFFC0050000}" r="P51" connectionId="0">
    <xmlCellPr id="1" xr6:uid="{00000000-0010-0000-C005-000001000000}" uniqueName="P1082406">
      <xmlPr mapId="1" xpath="/TFI-IZD-POD/IPK-GFI-IZD-POD_1000380/P1082406" xmlDataType="decimal"/>
    </xmlCellPr>
  </singleXmlCell>
  <singleXmlCell id="1546" xr6:uid="{00000000-000C-0000-FFFF-FFFFC1050000}" r="Q51" connectionId="0">
    <xmlCellPr id="1" xr6:uid="{00000000-0010-0000-C105-000001000000}" uniqueName="P1082408">
      <xmlPr mapId="1" xpath="/TFI-IZD-POD/IPK-GFI-IZD-POD_1000380/P1082408" xmlDataType="decimal"/>
    </xmlCellPr>
  </singleXmlCell>
  <singleXmlCell id="1547" xr6:uid="{00000000-000C-0000-FFFF-FFFFC2050000}" r="R51" connectionId="0">
    <xmlCellPr id="1" xr6:uid="{00000000-0010-0000-C205-000001000000}" uniqueName="P1082410">
      <xmlPr mapId="1" xpath="/TFI-IZD-POD/IPK-GFI-IZD-POD_1000380/P1082410" xmlDataType="decimal"/>
    </xmlCellPr>
  </singleXmlCell>
  <singleXmlCell id="1548" xr6:uid="{00000000-000C-0000-FFFF-FFFFC3050000}" r="U51" connectionId="0">
    <xmlCellPr id="1" xr6:uid="{00000000-0010-0000-C305-000001000000}" uniqueName="P1082412">
      <xmlPr mapId="1" xpath="/TFI-IZD-POD/IPK-GFI-IZD-POD_1000380/P1082412" xmlDataType="decimal"/>
    </xmlCellPr>
  </singleXmlCell>
  <singleXmlCell id="1549" xr6:uid="{00000000-000C-0000-FFFF-FFFFC4050000}" r="V51" connectionId="0">
    <xmlCellPr id="1" xr6:uid="{00000000-0010-0000-C405-000001000000}" uniqueName="P1082415">
      <xmlPr mapId="1" xpath="/TFI-IZD-POD/IPK-GFI-IZD-POD_1000380/P1082415" xmlDataType="decimal"/>
    </xmlCellPr>
  </singleXmlCell>
  <singleXmlCell id="1550" xr6:uid="{00000000-000C-0000-FFFF-FFFFC5050000}" r="W51" connectionId="0">
    <xmlCellPr id="1" xr6:uid="{00000000-0010-0000-C505-000001000000}" uniqueName="P1082416">
      <xmlPr mapId="1" xpath="/TFI-IZD-POD/IPK-GFI-IZD-POD_1000380/P1082416" xmlDataType="decimal"/>
    </xmlCellPr>
  </singleXmlCell>
  <singleXmlCell id="1551" xr6:uid="{00000000-000C-0000-FFFF-FFFFC6050000}" r="X51" connectionId="0">
    <xmlCellPr id="1" xr6:uid="{00000000-0010-0000-C605-000001000000}" uniqueName="P1082317">
      <xmlPr mapId="1" xpath="/TFI-IZD-POD/IPK-GFI-IZD-POD_1000380/P1082317" xmlDataType="decimal"/>
    </xmlCellPr>
  </singleXmlCell>
  <singleXmlCell id="1552" xr6:uid="{00000000-000C-0000-FFFF-FFFFC7050000}" r="Y51" connectionId="0">
    <xmlCellPr id="1" xr6:uid="{00000000-0010-0000-C705-000001000000}" uniqueName="P1082417">
      <xmlPr mapId="1" xpath="/TFI-IZD-POD/IPK-GFI-IZD-POD_1000380/P1082417" xmlDataType="decimal"/>
    </xmlCellPr>
  </singleXmlCell>
  <singleXmlCell id="1553" xr6:uid="{00000000-000C-0000-FFFF-FFFFC8050000}" r="H52" connectionId="0">
    <xmlCellPr id="1" xr6:uid="{00000000-0010-0000-C805-000001000000}" uniqueName="P1080136">
      <xmlPr mapId="1" xpath="/TFI-IZD-POD/IPK-GFI-IZD-POD_1000380/P1080136" xmlDataType="decimal"/>
    </xmlCellPr>
  </singleXmlCell>
  <singleXmlCell id="1554" xr6:uid="{00000000-000C-0000-FFFF-FFFFC9050000}" r="I52" connectionId="0">
    <xmlCellPr id="1" xr6:uid="{00000000-0010-0000-C905-000001000000}" uniqueName="P1080137">
      <xmlPr mapId="1" xpath="/TFI-IZD-POD/IPK-GFI-IZD-POD_1000380/P1080137" xmlDataType="decimal"/>
    </xmlCellPr>
  </singleXmlCell>
  <singleXmlCell id="1555" xr6:uid="{00000000-000C-0000-FFFF-FFFFCA050000}" r="J52" connectionId="0">
    <xmlCellPr id="1" xr6:uid="{00000000-0010-0000-CA05-000001000000}" uniqueName="P1080138">
      <xmlPr mapId="1" xpath="/TFI-IZD-POD/IPK-GFI-IZD-POD_1000380/P1080138" xmlDataType="decimal"/>
    </xmlCellPr>
  </singleXmlCell>
  <singleXmlCell id="1556" xr6:uid="{00000000-000C-0000-FFFF-FFFFCB050000}" r="K52" connectionId="0">
    <xmlCellPr id="1" xr6:uid="{00000000-0010-0000-CB05-000001000000}" uniqueName="P1080139">
      <xmlPr mapId="1" xpath="/TFI-IZD-POD/IPK-GFI-IZD-POD_1000380/P1080139" xmlDataType="decimal"/>
    </xmlCellPr>
  </singleXmlCell>
  <singleXmlCell id="1557" xr6:uid="{00000000-000C-0000-FFFF-FFFFCC050000}" r="L52" connectionId="0">
    <xmlCellPr id="1" xr6:uid="{00000000-0010-0000-CC05-000001000000}" uniqueName="P1080140">
      <xmlPr mapId="1" xpath="/TFI-IZD-POD/IPK-GFI-IZD-POD_1000380/P1080140" xmlDataType="decimal"/>
    </xmlCellPr>
  </singleXmlCell>
  <singleXmlCell id="1558" xr6:uid="{00000000-000C-0000-FFFF-FFFFCD050000}" r="M52" connectionId="0">
    <xmlCellPr id="1" xr6:uid="{00000000-0010-0000-CD05-000001000000}" uniqueName="P1080141">
      <xmlPr mapId="1" xpath="/TFI-IZD-POD/IPK-GFI-IZD-POD_1000380/P1080141" xmlDataType="decimal"/>
    </xmlCellPr>
  </singleXmlCell>
  <singleXmlCell id="1559" xr6:uid="{00000000-000C-0000-FFFF-FFFFCE050000}" r="N52" connectionId="0">
    <xmlCellPr id="1" xr6:uid="{00000000-0010-0000-CE05-000001000000}" uniqueName="P1080142">
      <xmlPr mapId="1" xpath="/TFI-IZD-POD/IPK-GFI-IZD-POD_1000380/P1080142" xmlDataType="decimal"/>
    </xmlCellPr>
  </singleXmlCell>
  <singleXmlCell id="1560" xr6:uid="{00000000-000C-0000-FFFF-FFFFCF050000}" r="O52" connectionId="0">
    <xmlCellPr id="1" xr6:uid="{00000000-0010-0000-CF05-000001000000}" uniqueName="P1080143">
      <xmlPr mapId="1" xpath="/TFI-IZD-POD/IPK-GFI-IZD-POD_1000380/P1080143" xmlDataType="decimal"/>
    </xmlCellPr>
  </singleXmlCell>
  <singleXmlCell id="1561" xr6:uid="{00000000-000C-0000-FFFF-FFFFD0050000}" r="P52" connectionId="0">
    <xmlCellPr id="1" xr6:uid="{00000000-0010-0000-D005-000001000000}" uniqueName="P1082418">
      <xmlPr mapId="1" xpath="/TFI-IZD-POD/IPK-GFI-IZD-POD_1000380/P1082418" xmlDataType="decimal"/>
    </xmlCellPr>
  </singleXmlCell>
  <singleXmlCell id="1562" xr6:uid="{00000000-000C-0000-FFFF-FFFFD1050000}" r="Q52" connectionId="0">
    <xmlCellPr id="1" xr6:uid="{00000000-0010-0000-D105-000001000000}" uniqueName="P1082419">
      <xmlPr mapId="1" xpath="/TFI-IZD-POD/IPK-GFI-IZD-POD_1000380/P1082419" xmlDataType="decimal"/>
    </xmlCellPr>
  </singleXmlCell>
  <singleXmlCell id="1563" xr6:uid="{00000000-000C-0000-FFFF-FFFFD2050000}" r="R52" connectionId="0">
    <xmlCellPr id="1" xr6:uid="{00000000-0010-0000-D205-000001000000}" uniqueName="P1082420">
      <xmlPr mapId="1" xpath="/TFI-IZD-POD/IPK-GFI-IZD-POD_1000380/P1082420" xmlDataType="decimal"/>
    </xmlCellPr>
  </singleXmlCell>
  <singleXmlCell id="1564" xr6:uid="{00000000-000C-0000-FFFF-FFFFD3050000}" r="U52" connectionId="0">
    <xmlCellPr id="1" xr6:uid="{00000000-0010-0000-D305-000001000000}" uniqueName="P1082422">
      <xmlPr mapId="1" xpath="/TFI-IZD-POD/IPK-GFI-IZD-POD_1000380/P1082422" xmlDataType="decimal"/>
    </xmlCellPr>
  </singleXmlCell>
  <singleXmlCell id="1565" xr6:uid="{00000000-000C-0000-FFFF-FFFFD4050000}" r="V52" connectionId="0">
    <xmlCellPr id="1" xr6:uid="{00000000-0010-0000-D405-000001000000}" uniqueName="P1082423">
      <xmlPr mapId="1" xpath="/TFI-IZD-POD/IPK-GFI-IZD-POD_1000380/P1082423" xmlDataType="decimal"/>
    </xmlCellPr>
  </singleXmlCell>
  <singleXmlCell id="1566" xr6:uid="{00000000-000C-0000-FFFF-FFFFD5050000}" r="W52" connectionId="0">
    <xmlCellPr id="1" xr6:uid="{00000000-0010-0000-D505-000001000000}" uniqueName="P1082425">
      <xmlPr mapId="1" xpath="/TFI-IZD-POD/IPK-GFI-IZD-POD_1000380/P1082425" xmlDataType="decimal"/>
    </xmlCellPr>
  </singleXmlCell>
  <singleXmlCell id="1567" xr6:uid="{00000000-000C-0000-FFFF-FFFFD6050000}" r="X52" connectionId="0">
    <xmlCellPr id="1" xr6:uid="{00000000-0010-0000-D605-000001000000}" uniqueName="P1082428">
      <xmlPr mapId="1" xpath="/TFI-IZD-POD/IPK-GFI-IZD-POD_1000380/P1082428" xmlDataType="decimal"/>
    </xmlCellPr>
  </singleXmlCell>
  <singleXmlCell id="1568" xr6:uid="{00000000-000C-0000-FFFF-FFFFD7050000}" r="Y52" connectionId="0">
    <xmlCellPr id="1" xr6:uid="{00000000-0010-0000-D705-000001000000}" uniqueName="P1082320">
      <xmlPr mapId="1" xpath="/TFI-IZD-POD/IPK-GFI-IZD-POD_1000380/P1082320" xmlDataType="decimal"/>
    </xmlCellPr>
  </singleXmlCell>
  <singleXmlCell id="1569" xr6:uid="{00000000-000C-0000-FFFF-FFFFD8050000}" r="H53" connectionId="0">
    <xmlCellPr id="1" xr6:uid="{00000000-0010-0000-D805-000001000000}" uniqueName="P1080144">
      <xmlPr mapId="1" xpath="/TFI-IZD-POD/IPK-GFI-IZD-POD_1000380/P1080144" xmlDataType="decimal"/>
    </xmlCellPr>
  </singleXmlCell>
  <singleXmlCell id="1570" xr6:uid="{00000000-000C-0000-FFFF-FFFFD9050000}" r="I53" connectionId="0">
    <xmlCellPr id="1" xr6:uid="{00000000-0010-0000-D905-000001000000}" uniqueName="P1080145">
      <xmlPr mapId="1" xpath="/TFI-IZD-POD/IPK-GFI-IZD-POD_1000380/P1080145" xmlDataType="decimal"/>
    </xmlCellPr>
  </singleXmlCell>
  <singleXmlCell id="1571" xr6:uid="{00000000-000C-0000-FFFF-FFFFDA050000}" r="J53" connectionId="0">
    <xmlCellPr id="1" xr6:uid="{00000000-0010-0000-DA05-000001000000}" uniqueName="P1080146">
      <xmlPr mapId="1" xpath="/TFI-IZD-POD/IPK-GFI-IZD-POD_1000380/P1080146" xmlDataType="decimal"/>
    </xmlCellPr>
  </singleXmlCell>
  <singleXmlCell id="1572" xr6:uid="{00000000-000C-0000-FFFF-FFFFDB050000}" r="K53" connectionId="0">
    <xmlCellPr id="1" xr6:uid="{00000000-0010-0000-DB05-000001000000}" uniqueName="P1080147">
      <xmlPr mapId="1" xpath="/TFI-IZD-POD/IPK-GFI-IZD-POD_1000380/P1080147" xmlDataType="decimal"/>
    </xmlCellPr>
  </singleXmlCell>
  <singleXmlCell id="1573" xr6:uid="{00000000-000C-0000-FFFF-FFFFDC050000}" r="L53" connectionId="0">
    <xmlCellPr id="1" xr6:uid="{00000000-0010-0000-DC05-000001000000}" uniqueName="P1080148">
      <xmlPr mapId="1" xpath="/TFI-IZD-POD/IPK-GFI-IZD-POD_1000380/P1080148" xmlDataType="decimal"/>
    </xmlCellPr>
  </singleXmlCell>
  <singleXmlCell id="1574" xr6:uid="{00000000-000C-0000-FFFF-FFFFDD050000}" r="M53" connectionId="0">
    <xmlCellPr id="1" xr6:uid="{00000000-0010-0000-DD05-000001000000}" uniqueName="P1080149">
      <xmlPr mapId="1" xpath="/TFI-IZD-POD/IPK-GFI-IZD-POD_1000380/P1080149" xmlDataType="decimal"/>
    </xmlCellPr>
  </singleXmlCell>
  <singleXmlCell id="1575" xr6:uid="{00000000-000C-0000-FFFF-FFFFDE050000}" r="N53" connectionId="0">
    <xmlCellPr id="1" xr6:uid="{00000000-0010-0000-DE05-000001000000}" uniqueName="P1080150">
      <xmlPr mapId="1" xpath="/TFI-IZD-POD/IPK-GFI-IZD-POD_1000380/P1080150" xmlDataType="decimal"/>
    </xmlCellPr>
  </singleXmlCell>
  <singleXmlCell id="1576" xr6:uid="{00000000-000C-0000-FFFF-FFFFDF050000}" r="O53" connectionId="0">
    <xmlCellPr id="1" xr6:uid="{00000000-0010-0000-DF05-000001000000}" uniqueName="P1080397">
      <xmlPr mapId="1" xpath="/TFI-IZD-POD/IPK-GFI-IZD-POD_1000380/P1080397" xmlDataType="decimal"/>
    </xmlCellPr>
  </singleXmlCell>
  <singleXmlCell id="1577" xr6:uid="{00000000-000C-0000-FFFF-FFFFE0050000}" r="P53" connectionId="0">
    <xmlCellPr id="1" xr6:uid="{00000000-0010-0000-E005-000001000000}" uniqueName="P1082429">
      <xmlPr mapId="1" xpath="/TFI-IZD-POD/IPK-GFI-IZD-POD_1000380/P1082429" xmlDataType="decimal"/>
    </xmlCellPr>
  </singleXmlCell>
  <singleXmlCell id="1578" xr6:uid="{00000000-000C-0000-FFFF-FFFFE1050000}" r="Q53" connectionId="0">
    <xmlCellPr id="1" xr6:uid="{00000000-0010-0000-E105-000001000000}" uniqueName="P1082447">
      <xmlPr mapId="1" xpath="/TFI-IZD-POD/IPK-GFI-IZD-POD_1000380/P1082447" xmlDataType="decimal"/>
    </xmlCellPr>
  </singleXmlCell>
  <singleXmlCell id="1579" xr6:uid="{00000000-000C-0000-FFFF-FFFFE2050000}" r="R53" connectionId="0">
    <xmlCellPr id="1" xr6:uid="{00000000-0010-0000-E205-000001000000}" uniqueName="P1082450">
      <xmlPr mapId="1" xpath="/TFI-IZD-POD/IPK-GFI-IZD-POD_1000380/P1082450" xmlDataType="decimal"/>
    </xmlCellPr>
  </singleXmlCell>
  <singleXmlCell id="1580" xr6:uid="{00000000-000C-0000-FFFF-FFFFE3050000}" r="U53" connectionId="0">
    <xmlCellPr id="1" xr6:uid="{00000000-0010-0000-E305-000001000000}" uniqueName="P1082453">
      <xmlPr mapId="1" xpath="/TFI-IZD-POD/IPK-GFI-IZD-POD_1000380/P1082453" xmlDataType="decimal"/>
    </xmlCellPr>
  </singleXmlCell>
  <singleXmlCell id="1581" xr6:uid="{00000000-000C-0000-FFFF-FFFFE4050000}" r="V53" connectionId="0">
    <xmlCellPr id="1" xr6:uid="{00000000-0010-0000-E405-000001000000}" uniqueName="P1082455">
      <xmlPr mapId="1" xpath="/TFI-IZD-POD/IPK-GFI-IZD-POD_1000380/P1082455" xmlDataType="decimal"/>
    </xmlCellPr>
  </singleXmlCell>
  <singleXmlCell id="1582" xr6:uid="{00000000-000C-0000-FFFF-FFFFE5050000}" r="W53" connectionId="0">
    <xmlCellPr id="1" xr6:uid="{00000000-0010-0000-E505-000001000000}" uniqueName="P1082458">
      <xmlPr mapId="1" xpath="/TFI-IZD-POD/IPK-GFI-IZD-POD_1000380/P1082458" xmlDataType="decimal"/>
    </xmlCellPr>
  </singleXmlCell>
  <singleXmlCell id="1583" xr6:uid="{00000000-000C-0000-FFFF-FFFFE6050000}" r="X53" connectionId="0">
    <xmlCellPr id="1" xr6:uid="{00000000-0010-0000-E605-000001000000}" uniqueName="P1082460">
      <xmlPr mapId="1" xpath="/TFI-IZD-POD/IPK-GFI-IZD-POD_1000380/P1082460" xmlDataType="decimal"/>
    </xmlCellPr>
  </singleXmlCell>
  <singleXmlCell id="1584" xr6:uid="{00000000-000C-0000-FFFF-FFFFE7050000}" r="Y53" connectionId="0">
    <xmlCellPr id="1" xr6:uid="{00000000-0010-0000-E705-000001000000}" uniqueName="P1082461">
      <xmlPr mapId="1" xpath="/TFI-IZD-POD/IPK-GFI-IZD-POD_1000380/P1082461" xmlDataType="decimal"/>
    </xmlCellPr>
  </singleXmlCell>
  <singleXmlCell id="1585" xr6:uid="{00000000-000C-0000-FFFF-FFFFE8050000}" r="H54" connectionId="0">
    <xmlCellPr id="1" xr6:uid="{00000000-0010-0000-E805-000001000000}" uniqueName="P1080398">
      <xmlPr mapId="1" xpath="/TFI-IZD-POD/IPK-GFI-IZD-POD_1000380/P1080398" xmlDataType="decimal"/>
    </xmlCellPr>
  </singleXmlCell>
  <singleXmlCell id="1586" xr6:uid="{00000000-000C-0000-FFFF-FFFFE9050000}" r="I54" connectionId="0">
    <xmlCellPr id="1" xr6:uid="{00000000-0010-0000-E905-000001000000}" uniqueName="P1080399">
      <xmlPr mapId="1" xpath="/TFI-IZD-POD/IPK-GFI-IZD-POD_1000380/P1080399" xmlDataType="decimal"/>
    </xmlCellPr>
  </singleXmlCell>
  <singleXmlCell id="1587" xr6:uid="{00000000-000C-0000-FFFF-FFFFEA050000}" r="J54" connectionId="0">
    <xmlCellPr id="1" xr6:uid="{00000000-0010-0000-EA05-000001000000}" uniqueName="P1080586">
      <xmlPr mapId="1" xpath="/TFI-IZD-POD/IPK-GFI-IZD-POD_1000380/P1080586" xmlDataType="decimal"/>
    </xmlCellPr>
  </singleXmlCell>
  <singleXmlCell id="1588" xr6:uid="{00000000-000C-0000-FFFF-FFFFEB050000}" r="K54" connectionId="0">
    <xmlCellPr id="1" xr6:uid="{00000000-0010-0000-EB05-000001000000}" uniqueName="P1080587">
      <xmlPr mapId="1" xpath="/TFI-IZD-POD/IPK-GFI-IZD-POD_1000380/P1080587" xmlDataType="decimal"/>
    </xmlCellPr>
  </singleXmlCell>
  <singleXmlCell id="1589" xr6:uid="{00000000-000C-0000-FFFF-FFFFEC050000}" r="L54" connectionId="0">
    <xmlCellPr id="1" xr6:uid="{00000000-0010-0000-EC05-000001000000}" uniqueName="P1080588">
      <xmlPr mapId="1" xpath="/TFI-IZD-POD/IPK-GFI-IZD-POD_1000380/P1080588" xmlDataType="decimal"/>
    </xmlCellPr>
  </singleXmlCell>
  <singleXmlCell id="1590" xr6:uid="{00000000-000C-0000-FFFF-FFFFED050000}" r="M54" connectionId="0">
    <xmlCellPr id="1" xr6:uid="{00000000-0010-0000-ED05-000001000000}" uniqueName="P1080589">
      <xmlPr mapId="1" xpath="/TFI-IZD-POD/IPK-GFI-IZD-POD_1000380/P1080589" xmlDataType="decimal"/>
    </xmlCellPr>
  </singleXmlCell>
  <singleXmlCell id="1591" xr6:uid="{00000000-000C-0000-FFFF-FFFFEE050000}" r="N54" connectionId="0">
    <xmlCellPr id="1" xr6:uid="{00000000-0010-0000-EE05-000001000000}" uniqueName="P1080590">
      <xmlPr mapId="1" xpath="/TFI-IZD-POD/IPK-GFI-IZD-POD_1000380/P1080590" xmlDataType="decimal"/>
    </xmlCellPr>
  </singleXmlCell>
  <singleXmlCell id="1592" xr6:uid="{00000000-000C-0000-FFFF-FFFFEF050000}" r="O54" connectionId="0">
    <xmlCellPr id="1" xr6:uid="{00000000-0010-0000-EF05-000001000000}" uniqueName="P1080591">
      <xmlPr mapId="1" xpath="/TFI-IZD-POD/IPK-GFI-IZD-POD_1000380/P1080591" xmlDataType="decimal"/>
    </xmlCellPr>
  </singleXmlCell>
  <singleXmlCell id="1593" xr6:uid="{00000000-000C-0000-FFFF-FFFFF0050000}" r="P54" connectionId="0">
    <xmlCellPr id="1" xr6:uid="{00000000-0010-0000-F005-000001000000}" uniqueName="P1082462">
      <xmlPr mapId="1" xpath="/TFI-IZD-POD/IPK-GFI-IZD-POD_1000380/P1082462" xmlDataType="decimal"/>
    </xmlCellPr>
  </singleXmlCell>
  <singleXmlCell id="1594" xr6:uid="{00000000-000C-0000-FFFF-FFFFF1050000}" r="Q54" connectionId="0">
    <xmlCellPr id="1" xr6:uid="{00000000-0010-0000-F105-000001000000}" uniqueName="P1082430">
      <xmlPr mapId="1" xpath="/TFI-IZD-POD/IPK-GFI-IZD-POD_1000380/P1082430" xmlDataType="decimal"/>
    </xmlCellPr>
  </singleXmlCell>
  <singleXmlCell id="1595" xr6:uid="{00000000-000C-0000-FFFF-FFFFF2050000}" r="R54" connectionId="0">
    <xmlCellPr id="1" xr6:uid="{00000000-0010-0000-F205-000001000000}" uniqueName="P1082463">
      <xmlPr mapId="1" xpath="/TFI-IZD-POD/IPK-GFI-IZD-POD_1000380/P1082463" xmlDataType="decimal"/>
    </xmlCellPr>
  </singleXmlCell>
  <singleXmlCell id="1596" xr6:uid="{00000000-000C-0000-FFFF-FFFFF3050000}" r="U54" connectionId="0">
    <xmlCellPr id="1" xr6:uid="{00000000-0010-0000-F305-000001000000}" uniqueName="P1082464">
      <xmlPr mapId="1" xpath="/TFI-IZD-POD/IPK-GFI-IZD-POD_1000380/P1082464" xmlDataType="decimal"/>
    </xmlCellPr>
  </singleXmlCell>
  <singleXmlCell id="1597" xr6:uid="{00000000-000C-0000-FFFF-FFFFF4050000}" r="V54" connectionId="0">
    <xmlCellPr id="1" xr6:uid="{00000000-0010-0000-F405-000001000000}" uniqueName="P1082465">
      <xmlPr mapId="1" xpath="/TFI-IZD-POD/IPK-GFI-IZD-POD_1000380/P1082465" xmlDataType="decimal"/>
    </xmlCellPr>
  </singleXmlCell>
  <singleXmlCell id="1598" xr6:uid="{00000000-000C-0000-FFFF-FFFFF5050000}" r="W54" connectionId="0">
    <xmlCellPr id="1" xr6:uid="{00000000-0010-0000-F505-000001000000}" uniqueName="P1082466">
      <xmlPr mapId="1" xpath="/TFI-IZD-POD/IPK-GFI-IZD-POD_1000380/P1082466" xmlDataType="decimal"/>
    </xmlCellPr>
  </singleXmlCell>
  <singleXmlCell id="1599" xr6:uid="{00000000-000C-0000-FFFF-FFFFF6050000}" r="X54" connectionId="0">
    <xmlCellPr id="1" xr6:uid="{00000000-0010-0000-F605-000001000000}" uniqueName="P1082467">
      <xmlPr mapId="1" xpath="/TFI-IZD-POD/IPK-GFI-IZD-POD_1000380/P1082467" xmlDataType="decimal"/>
    </xmlCellPr>
  </singleXmlCell>
  <singleXmlCell id="1600" xr6:uid="{00000000-000C-0000-FFFF-FFFFF7050000}" r="Y54" connectionId="0">
    <xmlCellPr id="1" xr6:uid="{00000000-0010-0000-F705-000001000000}" uniqueName="P1082468">
      <xmlPr mapId="1" xpath="/TFI-IZD-POD/IPK-GFI-IZD-POD_1000380/P1082468" xmlDataType="decimal"/>
    </xmlCellPr>
  </singleXmlCell>
  <singleXmlCell id="1601" xr6:uid="{00000000-000C-0000-FFFF-FFFFF8050000}" r="H55" connectionId="0">
    <xmlCellPr id="1" xr6:uid="{00000000-0010-0000-F805-000001000000}" uniqueName="P1080692">
      <xmlPr mapId="1" xpath="/TFI-IZD-POD/IPK-GFI-IZD-POD_1000380/P1080692" xmlDataType="decimal"/>
    </xmlCellPr>
  </singleXmlCell>
  <singleXmlCell id="1602" xr6:uid="{00000000-000C-0000-FFFF-FFFFF9050000}" r="I55" connectionId="0">
    <xmlCellPr id="1" xr6:uid="{00000000-0010-0000-F905-000001000000}" uniqueName="P1080693">
      <xmlPr mapId="1" xpath="/TFI-IZD-POD/IPK-GFI-IZD-POD_1000380/P1080693" xmlDataType="decimal"/>
    </xmlCellPr>
  </singleXmlCell>
  <singleXmlCell id="1603" xr6:uid="{00000000-000C-0000-FFFF-FFFFFA050000}" r="J55" connectionId="0">
    <xmlCellPr id="1" xr6:uid="{00000000-0010-0000-FA05-000001000000}" uniqueName="P1080694">
      <xmlPr mapId="1" xpath="/TFI-IZD-POD/IPK-GFI-IZD-POD_1000380/P1080694" xmlDataType="decimal"/>
    </xmlCellPr>
  </singleXmlCell>
  <singleXmlCell id="1604" xr6:uid="{00000000-000C-0000-FFFF-FFFFFB050000}" r="K55" connectionId="0">
    <xmlCellPr id="1" xr6:uid="{00000000-0010-0000-FB05-000001000000}" uniqueName="P1080779">
      <xmlPr mapId="1" xpath="/TFI-IZD-POD/IPK-GFI-IZD-POD_1000380/P1080779" xmlDataType="decimal"/>
    </xmlCellPr>
  </singleXmlCell>
  <singleXmlCell id="1605" xr6:uid="{00000000-000C-0000-FFFF-FFFFFC050000}" r="L55" connectionId="0">
    <xmlCellPr id="1" xr6:uid="{00000000-0010-0000-FC05-000001000000}" uniqueName="P1080780">
      <xmlPr mapId="1" xpath="/TFI-IZD-POD/IPK-GFI-IZD-POD_1000380/P1080780" xmlDataType="decimal"/>
    </xmlCellPr>
  </singleXmlCell>
  <singleXmlCell id="1606" xr6:uid="{00000000-000C-0000-FFFF-FFFFFD050000}" r="M55" connectionId="0">
    <xmlCellPr id="1" xr6:uid="{00000000-0010-0000-FD05-000001000000}" uniqueName="P1080781">
      <xmlPr mapId="1" xpath="/TFI-IZD-POD/IPK-GFI-IZD-POD_1000380/P1080781" xmlDataType="decimal"/>
    </xmlCellPr>
  </singleXmlCell>
  <singleXmlCell id="1607" xr6:uid="{00000000-000C-0000-FFFF-FFFFFE050000}" r="N55" connectionId="0">
    <xmlCellPr id="1" xr6:uid="{00000000-0010-0000-FE05-000001000000}" uniqueName="P1080782">
      <xmlPr mapId="1" xpath="/TFI-IZD-POD/IPK-GFI-IZD-POD_1000380/P1080782" xmlDataType="decimal"/>
    </xmlCellPr>
  </singleXmlCell>
  <singleXmlCell id="1608" xr6:uid="{00000000-000C-0000-FFFF-FFFFFF050000}" r="O55" connectionId="0">
    <xmlCellPr id="1" xr6:uid="{00000000-0010-0000-FF05-000001000000}" uniqueName="P1080783">
      <xmlPr mapId="1" xpath="/TFI-IZD-POD/IPK-GFI-IZD-POD_1000380/P1080783" xmlDataType="decimal"/>
    </xmlCellPr>
  </singleXmlCell>
  <singleXmlCell id="1609" xr6:uid="{00000000-000C-0000-FFFF-FFFF00060000}" r="P55" connectionId="0">
    <xmlCellPr id="1" xr6:uid="{00000000-0010-0000-0006-000001000000}" uniqueName="P1082469">
      <xmlPr mapId="1" xpath="/TFI-IZD-POD/IPK-GFI-IZD-POD_1000380/P1082469" xmlDataType="decimal"/>
    </xmlCellPr>
  </singleXmlCell>
  <singleXmlCell id="1610" xr6:uid="{00000000-000C-0000-FFFF-FFFF01060000}" r="Q55" connectionId="0">
    <xmlCellPr id="1" xr6:uid="{00000000-0010-0000-0106-000001000000}" uniqueName="P1082470">
      <xmlPr mapId="1" xpath="/TFI-IZD-POD/IPK-GFI-IZD-POD_1000380/P1082470" xmlDataType="decimal"/>
    </xmlCellPr>
  </singleXmlCell>
  <singleXmlCell id="1611" xr6:uid="{00000000-000C-0000-FFFF-FFFF02060000}" r="R55" connectionId="0">
    <xmlCellPr id="1" xr6:uid="{00000000-0010-0000-0206-000001000000}" uniqueName="P1082433">
      <xmlPr mapId="1" xpath="/TFI-IZD-POD/IPK-GFI-IZD-POD_1000380/P1082433" xmlDataType="decimal"/>
    </xmlCellPr>
  </singleXmlCell>
  <singleXmlCell id="1612" xr6:uid="{00000000-000C-0000-FFFF-FFFF03060000}" r="U55" connectionId="0">
    <xmlCellPr id="1" xr6:uid="{00000000-0010-0000-0306-000001000000}" uniqueName="P1082471">
      <xmlPr mapId="1" xpath="/TFI-IZD-POD/IPK-GFI-IZD-POD_1000380/P1082471" xmlDataType="decimal"/>
    </xmlCellPr>
  </singleXmlCell>
  <singleXmlCell id="1613" xr6:uid="{00000000-000C-0000-FFFF-FFFF04060000}" r="V55" connectionId="0">
    <xmlCellPr id="1" xr6:uid="{00000000-0010-0000-0406-000001000000}" uniqueName="P1082472">
      <xmlPr mapId="1" xpath="/TFI-IZD-POD/IPK-GFI-IZD-POD_1000380/P1082472" xmlDataType="decimal"/>
    </xmlCellPr>
  </singleXmlCell>
  <singleXmlCell id="1614" xr6:uid="{00000000-000C-0000-FFFF-FFFF05060000}" r="W55" connectionId="0">
    <xmlCellPr id="1" xr6:uid="{00000000-0010-0000-0506-000001000000}" uniqueName="P1082473">
      <xmlPr mapId="1" xpath="/TFI-IZD-POD/IPK-GFI-IZD-POD_1000380/P1082473" xmlDataType="decimal"/>
    </xmlCellPr>
  </singleXmlCell>
  <singleXmlCell id="1615" xr6:uid="{00000000-000C-0000-FFFF-FFFF06060000}" r="X55" connectionId="0">
    <xmlCellPr id="1" xr6:uid="{00000000-0010-0000-0606-000001000000}" uniqueName="P1082474">
      <xmlPr mapId="1" xpath="/TFI-IZD-POD/IPK-GFI-IZD-POD_1000380/P1082474" xmlDataType="decimal"/>
    </xmlCellPr>
  </singleXmlCell>
  <singleXmlCell id="1616" xr6:uid="{00000000-000C-0000-FFFF-FFFF07060000}" r="Y55" connectionId="0">
    <xmlCellPr id="1" xr6:uid="{00000000-0010-0000-0706-000001000000}" uniqueName="P1082475">
      <xmlPr mapId="1" xpath="/TFI-IZD-POD/IPK-GFI-IZD-POD_1000380/P1082475" xmlDataType="decimal"/>
    </xmlCellPr>
  </singleXmlCell>
  <singleXmlCell id="1617" xr6:uid="{00000000-000C-0000-FFFF-FFFF08060000}" r="H56" connectionId="0">
    <xmlCellPr id="1" xr6:uid="{00000000-0010-0000-0806-000001000000}" uniqueName="P1080784">
      <xmlPr mapId="1" xpath="/TFI-IZD-POD/IPK-GFI-IZD-POD_1000380/P1080784" xmlDataType="decimal"/>
    </xmlCellPr>
  </singleXmlCell>
  <singleXmlCell id="1618" xr6:uid="{00000000-000C-0000-FFFF-FFFF09060000}" r="I56" connectionId="0">
    <xmlCellPr id="1" xr6:uid="{00000000-0010-0000-0906-000001000000}" uniqueName="P1080785">
      <xmlPr mapId="1" xpath="/TFI-IZD-POD/IPK-GFI-IZD-POD_1000380/P1080785" xmlDataType="decimal"/>
    </xmlCellPr>
  </singleXmlCell>
  <singleXmlCell id="1619" xr6:uid="{00000000-000C-0000-FFFF-FFFF0A060000}" r="J56" connectionId="0">
    <xmlCellPr id="1" xr6:uid="{00000000-0010-0000-0A06-000001000000}" uniqueName="P1080786">
      <xmlPr mapId="1" xpath="/TFI-IZD-POD/IPK-GFI-IZD-POD_1000380/P1080786" xmlDataType="decimal"/>
    </xmlCellPr>
  </singleXmlCell>
  <singleXmlCell id="1620" xr6:uid="{00000000-000C-0000-FFFF-FFFF0B060000}" r="K56" connectionId="0">
    <xmlCellPr id="1" xr6:uid="{00000000-0010-0000-0B06-000001000000}" uniqueName="P1081033">
      <xmlPr mapId="1" xpath="/TFI-IZD-POD/IPK-GFI-IZD-POD_1000380/P1081033" xmlDataType="decimal"/>
    </xmlCellPr>
  </singleXmlCell>
  <singleXmlCell id="1621" xr6:uid="{00000000-000C-0000-FFFF-FFFF0C060000}" r="L56" connectionId="0">
    <xmlCellPr id="1" xr6:uid="{00000000-0010-0000-0C06-000001000000}" uniqueName="P1081034">
      <xmlPr mapId="1" xpath="/TFI-IZD-POD/IPK-GFI-IZD-POD_1000380/P1081034" xmlDataType="decimal"/>
    </xmlCellPr>
  </singleXmlCell>
  <singleXmlCell id="1622" xr6:uid="{00000000-000C-0000-FFFF-FFFF0D060000}" r="M56" connectionId="0">
    <xmlCellPr id="1" xr6:uid="{00000000-0010-0000-0D06-000001000000}" uniqueName="P1081035">
      <xmlPr mapId="1" xpath="/TFI-IZD-POD/IPK-GFI-IZD-POD_1000380/P1081035" xmlDataType="decimal"/>
    </xmlCellPr>
  </singleXmlCell>
  <singleXmlCell id="1623" xr6:uid="{00000000-000C-0000-FFFF-FFFF0E060000}" r="N56" connectionId="0">
    <xmlCellPr id="1" xr6:uid="{00000000-0010-0000-0E06-000001000000}" uniqueName="P1081222">
      <xmlPr mapId="1" xpath="/TFI-IZD-POD/IPK-GFI-IZD-POD_1000380/P1081222" xmlDataType="decimal"/>
    </xmlCellPr>
  </singleXmlCell>
  <singleXmlCell id="1624" xr6:uid="{00000000-000C-0000-FFFF-FFFF0F060000}" r="O56" connectionId="0">
    <xmlCellPr id="1" xr6:uid="{00000000-0010-0000-0F06-000001000000}" uniqueName="P1081223">
      <xmlPr mapId="1" xpath="/TFI-IZD-POD/IPK-GFI-IZD-POD_1000380/P1081223" xmlDataType="decimal"/>
    </xmlCellPr>
  </singleXmlCell>
  <singleXmlCell id="1625" xr6:uid="{00000000-000C-0000-FFFF-FFFF10060000}" r="P56" connectionId="0">
    <xmlCellPr id="1" xr6:uid="{00000000-0010-0000-1006-000001000000}" uniqueName="P1082477">
      <xmlPr mapId="1" xpath="/TFI-IZD-POD/IPK-GFI-IZD-POD_1000380/P1082477" xmlDataType="decimal"/>
    </xmlCellPr>
  </singleXmlCell>
  <singleXmlCell id="1626" xr6:uid="{00000000-000C-0000-FFFF-FFFF11060000}" r="Q56" connectionId="0">
    <xmlCellPr id="1" xr6:uid="{00000000-0010-0000-1106-000001000000}" uniqueName="P1082480">
      <xmlPr mapId="1" xpath="/TFI-IZD-POD/IPK-GFI-IZD-POD_1000380/P1082480" xmlDataType="decimal"/>
    </xmlCellPr>
  </singleXmlCell>
  <singleXmlCell id="1627" xr6:uid="{00000000-000C-0000-FFFF-FFFF12060000}" r="R56" connectionId="0">
    <xmlCellPr id="1" xr6:uid="{00000000-0010-0000-1206-000001000000}" uniqueName="P1082482">
      <xmlPr mapId="1" xpath="/TFI-IZD-POD/IPK-GFI-IZD-POD_1000380/P1082482" xmlDataType="decimal"/>
    </xmlCellPr>
  </singleXmlCell>
  <singleXmlCell id="1628" xr6:uid="{00000000-000C-0000-FFFF-FFFF13060000}" r="U56" connectionId="0">
    <xmlCellPr id="1" xr6:uid="{00000000-0010-0000-1306-000001000000}" uniqueName="P1082435">
      <xmlPr mapId="1" xpath="/TFI-IZD-POD/IPK-GFI-IZD-POD_1000380/P1082435" xmlDataType="decimal"/>
    </xmlCellPr>
  </singleXmlCell>
  <singleXmlCell id="1629" xr6:uid="{00000000-000C-0000-FFFF-FFFF14060000}" r="V56" connectionId="0">
    <xmlCellPr id="1" xr6:uid="{00000000-0010-0000-1406-000001000000}" uniqueName="P1082484">
      <xmlPr mapId="1" xpath="/TFI-IZD-POD/IPK-GFI-IZD-POD_1000380/P1082484" xmlDataType="decimal"/>
    </xmlCellPr>
  </singleXmlCell>
  <singleXmlCell id="1630" xr6:uid="{00000000-000C-0000-FFFF-FFFF15060000}" r="W56" connectionId="0">
    <xmlCellPr id="1" xr6:uid="{00000000-0010-0000-1506-000001000000}" uniqueName="P1082487">
      <xmlPr mapId="1" xpath="/TFI-IZD-POD/IPK-GFI-IZD-POD_1000380/P1082487" xmlDataType="decimal"/>
    </xmlCellPr>
  </singleXmlCell>
  <singleXmlCell id="1631" xr6:uid="{00000000-000C-0000-FFFF-FFFF16060000}" r="X56" connectionId="0">
    <xmlCellPr id="1" xr6:uid="{00000000-0010-0000-1606-000001000000}" uniqueName="P1082488">
      <xmlPr mapId="1" xpath="/TFI-IZD-POD/IPK-GFI-IZD-POD_1000380/P1082488" xmlDataType="decimal"/>
    </xmlCellPr>
  </singleXmlCell>
  <singleXmlCell id="1632" xr6:uid="{00000000-000C-0000-FFFF-FFFF17060000}" r="Y56" connectionId="0">
    <xmlCellPr id="1" xr6:uid="{00000000-0010-0000-1706-000001000000}" uniqueName="P1082490">
      <xmlPr mapId="1" xpath="/TFI-IZD-POD/IPK-GFI-IZD-POD_1000380/P1082490" xmlDataType="decimal"/>
    </xmlCellPr>
  </singleXmlCell>
  <singleXmlCell id="1633" xr6:uid="{00000000-000C-0000-FFFF-FFFF18060000}" r="H57" connectionId="0">
    <xmlCellPr id="1" xr6:uid="{00000000-0010-0000-1806-000001000000}" uniqueName="P1081224">
      <xmlPr mapId="1" xpath="/TFI-IZD-POD/IPK-GFI-IZD-POD_1000380/P1081224" xmlDataType="decimal"/>
    </xmlCellPr>
  </singleXmlCell>
  <singleXmlCell id="1634" xr6:uid="{00000000-000C-0000-FFFF-FFFF19060000}" r="I57" connectionId="0">
    <xmlCellPr id="1" xr6:uid="{00000000-0010-0000-1906-000001000000}" uniqueName="P1081225">
      <xmlPr mapId="1" xpath="/TFI-IZD-POD/IPK-GFI-IZD-POD_1000380/P1081225" xmlDataType="decimal"/>
    </xmlCellPr>
  </singleXmlCell>
  <singleXmlCell id="1635" xr6:uid="{00000000-000C-0000-FFFF-FFFF1A060000}" r="J57" connectionId="0">
    <xmlCellPr id="1" xr6:uid="{00000000-0010-0000-1A06-000001000000}" uniqueName="P1081326">
      <xmlPr mapId="1" xpath="/TFI-IZD-POD/IPK-GFI-IZD-POD_1000380/P1081326" xmlDataType="decimal"/>
    </xmlCellPr>
  </singleXmlCell>
  <singleXmlCell id="1636" xr6:uid="{00000000-000C-0000-FFFF-FFFF1B060000}" r="K57" connectionId="0">
    <xmlCellPr id="1" xr6:uid="{00000000-0010-0000-1B06-000001000000}" uniqueName="P1081327">
      <xmlPr mapId="1" xpath="/TFI-IZD-POD/IPK-GFI-IZD-POD_1000380/P1081327" xmlDataType="decimal"/>
    </xmlCellPr>
  </singleXmlCell>
  <singleXmlCell id="1637" xr6:uid="{00000000-000C-0000-FFFF-FFFF1C060000}" r="L57" connectionId="0">
    <xmlCellPr id="1" xr6:uid="{00000000-0010-0000-1C06-000001000000}" uniqueName="P1081328">
      <xmlPr mapId="1" xpath="/TFI-IZD-POD/IPK-GFI-IZD-POD_1000380/P1081328" xmlDataType="decimal"/>
    </xmlCellPr>
  </singleXmlCell>
  <singleXmlCell id="1638" xr6:uid="{00000000-000C-0000-FFFF-FFFF1D060000}" r="M57" connectionId="0">
    <xmlCellPr id="1" xr6:uid="{00000000-0010-0000-1D06-000001000000}" uniqueName="P1081413">
      <xmlPr mapId="1" xpath="/TFI-IZD-POD/IPK-GFI-IZD-POD_1000380/P1081413" xmlDataType="decimal"/>
    </xmlCellPr>
  </singleXmlCell>
  <singleXmlCell id="1639" xr6:uid="{00000000-000C-0000-FFFF-FFFF1E060000}" r="N57" connectionId="0">
    <xmlCellPr id="1" xr6:uid="{00000000-0010-0000-1E06-000001000000}" uniqueName="P1081414">
      <xmlPr mapId="1" xpath="/TFI-IZD-POD/IPK-GFI-IZD-POD_1000380/P1081414" xmlDataType="decimal"/>
    </xmlCellPr>
  </singleXmlCell>
  <singleXmlCell id="1640" xr6:uid="{00000000-000C-0000-FFFF-FFFF1F060000}" r="O57" connectionId="0">
    <xmlCellPr id="1" xr6:uid="{00000000-0010-0000-1F06-000001000000}" uniqueName="P1081415">
      <xmlPr mapId="1" xpath="/TFI-IZD-POD/IPK-GFI-IZD-POD_1000380/P1081415" xmlDataType="decimal"/>
    </xmlCellPr>
  </singleXmlCell>
  <singleXmlCell id="1641" xr6:uid="{00000000-000C-0000-FFFF-FFFF20060000}" r="P57" connectionId="0">
    <xmlCellPr id="1" xr6:uid="{00000000-0010-0000-2006-000001000000}" uniqueName="P1082493">
      <xmlPr mapId="1" xpath="/TFI-IZD-POD/IPK-GFI-IZD-POD_1000380/P1082493" xmlDataType="decimal"/>
    </xmlCellPr>
  </singleXmlCell>
  <singleXmlCell id="1642" xr6:uid="{00000000-000C-0000-FFFF-FFFF21060000}" r="Q57" connectionId="0">
    <xmlCellPr id="1" xr6:uid="{00000000-0010-0000-2106-000001000000}" uniqueName="P1082497">
      <xmlPr mapId="1" xpath="/TFI-IZD-POD/IPK-GFI-IZD-POD_1000380/P1082497" xmlDataType="decimal"/>
    </xmlCellPr>
  </singleXmlCell>
  <singleXmlCell id="1643" xr6:uid="{00000000-000C-0000-FFFF-FFFF22060000}" r="R57" connectionId="0">
    <xmlCellPr id="1" xr6:uid="{00000000-0010-0000-2206-000001000000}" uniqueName="P1082498">
      <xmlPr mapId="1" xpath="/TFI-IZD-POD/IPK-GFI-IZD-POD_1000380/P1082498" xmlDataType="decimal"/>
    </xmlCellPr>
  </singleXmlCell>
  <singleXmlCell id="1644" xr6:uid="{00000000-000C-0000-FFFF-FFFF23060000}" r="U57" connectionId="0">
    <xmlCellPr id="1" xr6:uid="{00000000-0010-0000-2306-000001000000}" uniqueName="P1082501">
      <xmlPr mapId="1" xpath="/TFI-IZD-POD/IPK-GFI-IZD-POD_1000380/P1082501" xmlDataType="decimal"/>
    </xmlCellPr>
  </singleXmlCell>
  <singleXmlCell id="1645" xr6:uid="{00000000-000C-0000-FFFF-FFFF24060000}" r="V57" connectionId="0">
    <xmlCellPr id="1" xr6:uid="{00000000-0010-0000-2406-000001000000}" uniqueName="P1082437">
      <xmlPr mapId="1" xpath="/TFI-IZD-POD/IPK-GFI-IZD-POD_1000380/P1082437" xmlDataType="decimal"/>
    </xmlCellPr>
  </singleXmlCell>
  <singleXmlCell id="1646" xr6:uid="{00000000-000C-0000-FFFF-FFFF25060000}" r="W57" connectionId="0">
    <xmlCellPr id="1" xr6:uid="{00000000-0010-0000-2506-000001000000}" uniqueName="P1082503">
      <xmlPr mapId="1" xpath="/TFI-IZD-POD/IPK-GFI-IZD-POD_1000380/P1082503" xmlDataType="decimal"/>
    </xmlCellPr>
  </singleXmlCell>
  <singleXmlCell id="1647" xr6:uid="{00000000-000C-0000-FFFF-FFFF26060000}" r="X57" connectionId="0">
    <xmlCellPr id="1" xr6:uid="{00000000-0010-0000-2606-000001000000}" uniqueName="P1082505">
      <xmlPr mapId="1" xpath="/TFI-IZD-POD/IPK-GFI-IZD-POD_1000380/P1082505" xmlDataType="decimal"/>
    </xmlCellPr>
  </singleXmlCell>
  <singleXmlCell id="1648" xr6:uid="{00000000-000C-0000-FFFF-FFFF27060000}" r="Y57" connectionId="0">
    <xmlCellPr id="1" xr6:uid="{00000000-0010-0000-2706-000001000000}" uniqueName="P1082507">
      <xmlPr mapId="1" xpath="/TFI-IZD-POD/IPK-GFI-IZD-POD_1000380/P1082507" xmlDataType="decimal"/>
    </xmlCellPr>
  </singleXmlCell>
  <singleXmlCell id="1649" xr6:uid="{00000000-000C-0000-FFFF-FFFF28060000}" r="H59" connectionId="0">
    <xmlCellPr id="1" xr6:uid="{00000000-0010-0000-2806-000001000000}" uniqueName="P1081416">
      <xmlPr mapId="1" xpath="/TFI-IZD-POD/IPK-GFI-IZD-POD_1000380/P1081416" xmlDataType="decimal"/>
    </xmlCellPr>
  </singleXmlCell>
  <singleXmlCell id="1650" xr6:uid="{00000000-000C-0000-FFFF-FFFF29060000}" r="I59" connectionId="0">
    <xmlCellPr id="1" xr6:uid="{00000000-0010-0000-2906-000001000000}" uniqueName="P1081501">
      <xmlPr mapId="1" xpath="/TFI-IZD-POD/IPK-GFI-IZD-POD_1000380/P1081501" xmlDataType="decimal"/>
    </xmlCellPr>
  </singleXmlCell>
  <singleXmlCell id="1651" xr6:uid="{00000000-000C-0000-FFFF-FFFF2A060000}" r="J59" connectionId="0">
    <xmlCellPr id="1" xr6:uid="{00000000-0010-0000-2A06-000001000000}" uniqueName="P1081502">
      <xmlPr mapId="1" xpath="/TFI-IZD-POD/IPK-GFI-IZD-POD_1000380/P1081502" xmlDataType="decimal"/>
    </xmlCellPr>
  </singleXmlCell>
  <singleXmlCell id="1652" xr6:uid="{00000000-000C-0000-FFFF-FFFF2B060000}" r="K59" connectionId="0">
    <xmlCellPr id="1" xr6:uid="{00000000-0010-0000-2B06-000001000000}" uniqueName="P1081503">
      <xmlPr mapId="1" xpath="/TFI-IZD-POD/IPK-GFI-IZD-POD_1000380/P1081503" xmlDataType="decimal"/>
    </xmlCellPr>
  </singleXmlCell>
  <singleXmlCell id="1653" xr6:uid="{00000000-000C-0000-FFFF-FFFF2C060000}" r="L59" connectionId="0">
    <xmlCellPr id="1" xr6:uid="{00000000-0010-0000-2C06-000001000000}" uniqueName="P1081504">
      <xmlPr mapId="1" xpath="/TFI-IZD-POD/IPK-GFI-IZD-POD_1000380/P1081504" xmlDataType="decimal"/>
    </xmlCellPr>
  </singleXmlCell>
  <singleXmlCell id="1654" xr6:uid="{00000000-000C-0000-FFFF-FFFF2D060000}" r="M59" connectionId="0">
    <xmlCellPr id="1" xr6:uid="{00000000-0010-0000-2D06-000001000000}" uniqueName="P1081505">
      <xmlPr mapId="1" xpath="/TFI-IZD-POD/IPK-GFI-IZD-POD_1000380/P1081505" xmlDataType="decimal"/>
    </xmlCellPr>
  </singleXmlCell>
  <singleXmlCell id="1655" xr6:uid="{00000000-000C-0000-FFFF-FFFF2E060000}" r="N59" connectionId="0">
    <xmlCellPr id="1" xr6:uid="{00000000-0010-0000-2E06-000001000000}" uniqueName="P1081506">
      <xmlPr mapId="1" xpath="/TFI-IZD-POD/IPK-GFI-IZD-POD_1000380/P1081506" xmlDataType="decimal"/>
    </xmlCellPr>
  </singleXmlCell>
  <singleXmlCell id="1656" xr6:uid="{00000000-000C-0000-FFFF-FFFF2F060000}" r="O59" connectionId="0">
    <xmlCellPr id="1" xr6:uid="{00000000-0010-0000-2F06-000001000000}" uniqueName="P1081507">
      <xmlPr mapId="1" xpath="/TFI-IZD-POD/IPK-GFI-IZD-POD_1000380/P1081507" xmlDataType="decimal"/>
    </xmlCellPr>
  </singleXmlCell>
  <singleXmlCell id="1657" xr6:uid="{00000000-000C-0000-FFFF-FFFF30060000}" r="P59" connectionId="0">
    <xmlCellPr id="1" xr6:uid="{00000000-0010-0000-3006-000001000000}" uniqueName="P1082510">
      <xmlPr mapId="1" xpath="/TFI-IZD-POD/IPK-GFI-IZD-POD_1000380/P1082510" xmlDataType="decimal"/>
    </xmlCellPr>
  </singleXmlCell>
  <singleXmlCell id="1658" xr6:uid="{00000000-000C-0000-FFFF-FFFF31060000}" r="Q59" connectionId="0">
    <xmlCellPr id="1" xr6:uid="{00000000-0010-0000-3106-000001000000}" uniqueName="P1082512">
      <xmlPr mapId="1" xpath="/TFI-IZD-POD/IPK-GFI-IZD-POD_1000380/P1082512" xmlDataType="decimal"/>
    </xmlCellPr>
  </singleXmlCell>
  <singleXmlCell id="1659" xr6:uid="{00000000-000C-0000-FFFF-FFFF32060000}" r="R59" connectionId="0">
    <xmlCellPr id="1" xr6:uid="{00000000-0010-0000-3206-000001000000}" uniqueName="P1082514">
      <xmlPr mapId="1" xpath="/TFI-IZD-POD/IPK-GFI-IZD-POD_1000380/P1082514" xmlDataType="decimal"/>
    </xmlCellPr>
  </singleXmlCell>
  <singleXmlCell id="1660" xr6:uid="{00000000-000C-0000-FFFF-FFFF33060000}" r="U59" connectionId="0">
    <xmlCellPr id="1" xr6:uid="{00000000-0010-0000-3306-000001000000}" uniqueName="P1082516">
      <xmlPr mapId="1" xpath="/TFI-IZD-POD/IPK-GFI-IZD-POD_1000380/P1082516" xmlDataType="decimal"/>
    </xmlCellPr>
  </singleXmlCell>
  <singleXmlCell id="1661" xr6:uid="{00000000-000C-0000-FFFF-FFFF34060000}" r="V59" connectionId="0">
    <xmlCellPr id="1" xr6:uid="{00000000-0010-0000-3406-000001000000}" uniqueName="P1082519">
      <xmlPr mapId="1" xpath="/TFI-IZD-POD/IPK-GFI-IZD-POD_1000380/P1082519" xmlDataType="decimal"/>
    </xmlCellPr>
  </singleXmlCell>
  <singleXmlCell id="1662" xr6:uid="{00000000-000C-0000-FFFF-FFFF35060000}" r="W59" connectionId="0">
    <xmlCellPr id="1" xr6:uid="{00000000-0010-0000-3506-000001000000}" uniqueName="P1082440">
      <xmlPr mapId="1" xpath="/TFI-IZD-POD/IPK-GFI-IZD-POD_1000380/P1082440" xmlDataType="decimal"/>
    </xmlCellPr>
  </singleXmlCell>
  <singleXmlCell id="1663" xr6:uid="{00000000-000C-0000-FFFF-FFFF36060000}" r="X59" connectionId="0">
    <xmlCellPr id="1" xr6:uid="{00000000-0010-0000-3606-000001000000}" uniqueName="P1082521">
      <xmlPr mapId="1" xpath="/TFI-IZD-POD/IPK-GFI-IZD-POD_1000380/P1082521" xmlDataType="decimal"/>
    </xmlCellPr>
  </singleXmlCell>
  <singleXmlCell id="1664" xr6:uid="{00000000-000C-0000-FFFF-FFFF37060000}" r="Y59" connectionId="0">
    <xmlCellPr id="1" xr6:uid="{00000000-0010-0000-3706-000001000000}" uniqueName="P1082523">
      <xmlPr mapId="1" xpath="/TFI-IZD-POD/IPK-GFI-IZD-POD_1000380/P1082523" xmlDataType="decimal"/>
    </xmlCellPr>
  </singleXmlCell>
  <singleXmlCell id="1665" xr6:uid="{00000000-000C-0000-FFFF-FFFF38060000}" r="H61" connectionId="0">
    <xmlCellPr id="1" xr6:uid="{00000000-0010-0000-3806-000001000000}" uniqueName="P1081508">
      <xmlPr mapId="1" xpath="/TFI-IZD-POD/IPK-GFI-IZD-POD_1000380/P1081508" xmlDataType="decimal"/>
    </xmlCellPr>
  </singleXmlCell>
  <singleXmlCell id="1666" xr6:uid="{00000000-000C-0000-FFFF-FFFF39060000}" r="I61" connectionId="0">
    <xmlCellPr id="1" xr6:uid="{00000000-0010-0000-3906-000001000000}" uniqueName="P1081509">
      <xmlPr mapId="1" xpath="/TFI-IZD-POD/IPK-GFI-IZD-POD_1000380/P1081509" xmlDataType="decimal"/>
    </xmlCellPr>
  </singleXmlCell>
  <singleXmlCell id="1667" xr6:uid="{00000000-000C-0000-FFFF-FFFF3A060000}" r="J61" connectionId="0">
    <xmlCellPr id="1" xr6:uid="{00000000-0010-0000-3A06-000001000000}" uniqueName="P1081510">
      <xmlPr mapId="1" xpath="/TFI-IZD-POD/IPK-GFI-IZD-POD_1000380/P1081510" xmlDataType="decimal"/>
    </xmlCellPr>
  </singleXmlCell>
  <singleXmlCell id="1668" xr6:uid="{00000000-000C-0000-FFFF-FFFF3B060000}" r="K61" connectionId="0">
    <xmlCellPr id="1" xr6:uid="{00000000-0010-0000-3B06-000001000000}" uniqueName="P1081511">
      <xmlPr mapId="1" xpath="/TFI-IZD-POD/IPK-GFI-IZD-POD_1000380/P1081511" xmlDataType="decimal"/>
    </xmlCellPr>
  </singleXmlCell>
  <singleXmlCell id="1669" xr6:uid="{00000000-000C-0000-FFFF-FFFF3C060000}" r="L61" connectionId="0">
    <xmlCellPr id="1" xr6:uid="{00000000-0010-0000-3C06-000001000000}" uniqueName="P1081512">
      <xmlPr mapId="1" xpath="/TFI-IZD-POD/IPK-GFI-IZD-POD_1000380/P1081512" xmlDataType="decimal"/>
    </xmlCellPr>
  </singleXmlCell>
  <singleXmlCell id="1670" xr6:uid="{00000000-000C-0000-FFFF-FFFF3D060000}" r="M61" connectionId="0">
    <xmlCellPr id="1" xr6:uid="{00000000-0010-0000-3D06-000001000000}" uniqueName="P1081513">
      <xmlPr mapId="1" xpath="/TFI-IZD-POD/IPK-GFI-IZD-POD_1000380/P1081513" xmlDataType="decimal"/>
    </xmlCellPr>
  </singleXmlCell>
  <singleXmlCell id="1671" xr6:uid="{00000000-000C-0000-FFFF-FFFF3E060000}" r="N61" connectionId="0">
    <xmlCellPr id="1" xr6:uid="{00000000-0010-0000-3E06-000001000000}" uniqueName="P1081514">
      <xmlPr mapId="1" xpath="/TFI-IZD-POD/IPK-GFI-IZD-POD_1000380/P1081514" xmlDataType="decimal"/>
    </xmlCellPr>
  </singleXmlCell>
  <singleXmlCell id="1672" xr6:uid="{00000000-000C-0000-FFFF-FFFF3F060000}" r="O61" connectionId="0">
    <xmlCellPr id="1" xr6:uid="{00000000-0010-0000-3F06-000001000000}" uniqueName="P1081515">
      <xmlPr mapId="1" xpath="/TFI-IZD-POD/IPK-GFI-IZD-POD_1000380/P1081515" xmlDataType="decimal"/>
    </xmlCellPr>
  </singleXmlCell>
  <singleXmlCell id="1673" xr6:uid="{00000000-000C-0000-FFFF-FFFF40060000}" r="P61" connectionId="0">
    <xmlCellPr id="1" xr6:uid="{00000000-0010-0000-4006-000001000000}" uniqueName="P1082525">
      <xmlPr mapId="1" xpath="/TFI-IZD-POD/IPK-GFI-IZD-POD_1000380/P1082525" xmlDataType="decimal"/>
    </xmlCellPr>
  </singleXmlCell>
  <singleXmlCell id="1674" xr6:uid="{00000000-000C-0000-FFFF-FFFF41060000}" r="Q61" connectionId="0">
    <xmlCellPr id="1" xr6:uid="{00000000-0010-0000-4106-000001000000}" uniqueName="P1082527">
      <xmlPr mapId="1" xpath="/TFI-IZD-POD/IPK-GFI-IZD-POD_1000380/P1082527" xmlDataType="decimal"/>
    </xmlCellPr>
  </singleXmlCell>
  <singleXmlCell id="1675" xr6:uid="{00000000-000C-0000-FFFF-FFFF42060000}" r="R61" connectionId="0">
    <xmlCellPr id="1" xr6:uid="{00000000-0010-0000-4206-000001000000}" uniqueName="P1082528">
      <xmlPr mapId="1" xpath="/TFI-IZD-POD/IPK-GFI-IZD-POD_1000380/P1082528" xmlDataType="decimal"/>
    </xmlCellPr>
  </singleXmlCell>
  <singleXmlCell id="1676" xr6:uid="{00000000-000C-0000-FFFF-FFFF43060000}" r="U61" connectionId="0">
    <xmlCellPr id="1" xr6:uid="{00000000-0010-0000-4306-000001000000}" uniqueName="P1082529">
      <xmlPr mapId="1" xpath="/TFI-IZD-POD/IPK-GFI-IZD-POD_1000380/P1082529" xmlDataType="decimal"/>
    </xmlCellPr>
  </singleXmlCell>
  <singleXmlCell id="1677" xr6:uid="{00000000-000C-0000-FFFF-FFFF44060000}" r="V61" connectionId="0">
    <xmlCellPr id="1" xr6:uid="{00000000-0010-0000-4406-000001000000}" uniqueName="P1082530">
      <xmlPr mapId="1" xpath="/TFI-IZD-POD/IPK-GFI-IZD-POD_1000380/P1082530" xmlDataType="decimal"/>
    </xmlCellPr>
  </singleXmlCell>
  <singleXmlCell id="1678" xr6:uid="{00000000-000C-0000-FFFF-FFFF45060000}" r="W61" connectionId="0">
    <xmlCellPr id="1" xr6:uid="{00000000-0010-0000-4506-000001000000}" uniqueName="P1082532">
      <xmlPr mapId="1" xpath="/TFI-IZD-POD/IPK-GFI-IZD-POD_1000380/P1082532" xmlDataType="decimal"/>
    </xmlCellPr>
  </singleXmlCell>
  <singleXmlCell id="1679" xr6:uid="{00000000-000C-0000-FFFF-FFFF46060000}" r="X61" connectionId="0">
    <xmlCellPr id="1" xr6:uid="{00000000-0010-0000-4606-000001000000}" uniqueName="P1082442">
      <xmlPr mapId="1" xpath="/TFI-IZD-POD/IPK-GFI-IZD-POD_1000380/P1082442" xmlDataType="decimal"/>
    </xmlCellPr>
  </singleXmlCell>
  <singleXmlCell id="1680" xr6:uid="{00000000-000C-0000-FFFF-FFFF47060000}" r="Y61" connectionId="0">
    <xmlCellPr id="1" xr6:uid="{00000000-0010-0000-4706-000001000000}" uniqueName="P1082533">
      <xmlPr mapId="1" xpath="/TFI-IZD-POD/IPK-GFI-IZD-POD_1000380/P1082533" xmlDataType="decimal"/>
    </xmlCellPr>
  </singleXmlCell>
  <singleXmlCell id="1681" xr6:uid="{00000000-000C-0000-FFFF-FFFF48060000}" r="H62" connectionId="0">
    <xmlCellPr id="1" xr6:uid="{00000000-0010-0000-4806-000001000000}" uniqueName="P1081516">
      <xmlPr mapId="1" xpath="/TFI-IZD-POD/IPK-GFI-IZD-POD_1000380/P1081516" xmlDataType="decimal"/>
    </xmlCellPr>
  </singleXmlCell>
  <singleXmlCell id="1682" xr6:uid="{00000000-000C-0000-FFFF-FFFF49060000}" r="I62" connectionId="0">
    <xmlCellPr id="1" xr6:uid="{00000000-0010-0000-4906-000001000000}" uniqueName="P1081517">
      <xmlPr mapId="1" xpath="/TFI-IZD-POD/IPK-GFI-IZD-POD_1000380/P1081517" xmlDataType="decimal"/>
    </xmlCellPr>
  </singleXmlCell>
  <singleXmlCell id="1683" xr6:uid="{00000000-000C-0000-FFFF-FFFF4A060000}" r="J62" connectionId="0">
    <xmlCellPr id="1" xr6:uid="{00000000-0010-0000-4A06-000001000000}" uniqueName="P1081518">
      <xmlPr mapId="1" xpath="/TFI-IZD-POD/IPK-GFI-IZD-POD_1000380/P1081518" xmlDataType="decimal"/>
    </xmlCellPr>
  </singleXmlCell>
  <singleXmlCell id="1684" xr6:uid="{00000000-000C-0000-FFFF-FFFF4B060000}" r="K62" connectionId="0">
    <xmlCellPr id="1" xr6:uid="{00000000-0010-0000-4B06-000001000000}" uniqueName="P1081519">
      <xmlPr mapId="1" xpath="/TFI-IZD-POD/IPK-GFI-IZD-POD_1000380/P1081519" xmlDataType="decimal"/>
    </xmlCellPr>
  </singleXmlCell>
  <singleXmlCell id="1685" xr6:uid="{00000000-000C-0000-FFFF-FFFF4C060000}" r="L62" connectionId="0">
    <xmlCellPr id="1" xr6:uid="{00000000-0010-0000-4C06-000001000000}" uniqueName="P1081520">
      <xmlPr mapId="1" xpath="/TFI-IZD-POD/IPK-GFI-IZD-POD_1000380/P1081520" xmlDataType="decimal"/>
    </xmlCellPr>
  </singleXmlCell>
  <singleXmlCell id="1686" xr6:uid="{00000000-000C-0000-FFFF-FFFF4D060000}" r="M62" connectionId="0">
    <xmlCellPr id="1" xr6:uid="{00000000-0010-0000-4D06-000001000000}" uniqueName="P1081521">
      <xmlPr mapId="1" xpath="/TFI-IZD-POD/IPK-GFI-IZD-POD_1000380/P1081521" xmlDataType="decimal"/>
    </xmlCellPr>
  </singleXmlCell>
  <singleXmlCell id="1687" xr6:uid="{00000000-000C-0000-FFFF-FFFF4E060000}" r="N62" connectionId="0">
    <xmlCellPr id="1" xr6:uid="{00000000-0010-0000-4E06-000001000000}" uniqueName="P1081522">
      <xmlPr mapId="1" xpath="/TFI-IZD-POD/IPK-GFI-IZD-POD_1000380/P1081522" xmlDataType="decimal"/>
    </xmlCellPr>
  </singleXmlCell>
  <singleXmlCell id="1688" xr6:uid="{00000000-000C-0000-FFFF-FFFF4F060000}" r="O62" connectionId="0">
    <xmlCellPr id="1" xr6:uid="{00000000-0010-0000-4F06-000001000000}" uniqueName="P1081523">
      <xmlPr mapId="1" xpath="/TFI-IZD-POD/IPK-GFI-IZD-POD_1000380/P1081523" xmlDataType="decimal"/>
    </xmlCellPr>
  </singleXmlCell>
  <singleXmlCell id="1689" xr6:uid="{00000000-000C-0000-FFFF-FFFF50060000}" r="P62" connectionId="0">
    <xmlCellPr id="1" xr6:uid="{00000000-0010-0000-5006-000001000000}" uniqueName="P1082550">
      <xmlPr mapId="1" xpath="/TFI-IZD-POD/IPK-GFI-IZD-POD_1000380/P1082550" xmlDataType="decimal"/>
    </xmlCellPr>
  </singleXmlCell>
  <singleXmlCell id="1690" xr6:uid="{00000000-000C-0000-FFFF-FFFF51060000}" r="Q62" connectionId="0">
    <xmlCellPr id="1" xr6:uid="{00000000-0010-0000-5106-000001000000}" uniqueName="P1082552">
      <xmlPr mapId="1" xpath="/TFI-IZD-POD/IPK-GFI-IZD-POD_1000380/P1082552" xmlDataType="decimal"/>
    </xmlCellPr>
  </singleXmlCell>
  <singleXmlCell id="1691" xr6:uid="{00000000-000C-0000-FFFF-FFFF52060000}" r="R62" connectionId="0">
    <xmlCellPr id="1" xr6:uid="{00000000-0010-0000-5206-000001000000}" uniqueName="P1082554">
      <xmlPr mapId="1" xpath="/TFI-IZD-POD/IPK-GFI-IZD-POD_1000380/P1082554" xmlDataType="decimal"/>
    </xmlCellPr>
  </singleXmlCell>
  <singleXmlCell id="1692" xr6:uid="{00000000-000C-0000-FFFF-FFFF53060000}" r="U62" connectionId="0">
    <xmlCellPr id="1" xr6:uid="{00000000-0010-0000-5306-000001000000}" uniqueName="P1082558">
      <xmlPr mapId="1" xpath="/TFI-IZD-POD/IPK-GFI-IZD-POD_1000380/P1082558" xmlDataType="decimal"/>
    </xmlCellPr>
  </singleXmlCell>
  <singleXmlCell id="1693" xr6:uid="{00000000-000C-0000-FFFF-FFFF54060000}" r="V62" connectionId="0">
    <xmlCellPr id="1" xr6:uid="{00000000-0010-0000-5406-000001000000}" uniqueName="P1082562">
      <xmlPr mapId="1" xpath="/TFI-IZD-POD/IPK-GFI-IZD-POD_1000380/P1082562" xmlDataType="decimal"/>
    </xmlCellPr>
  </singleXmlCell>
  <singleXmlCell id="1694" xr6:uid="{00000000-000C-0000-FFFF-FFFF55060000}" r="W62" connectionId="0">
    <xmlCellPr id="1" xr6:uid="{00000000-0010-0000-5506-000001000000}" uniqueName="P1082564">
      <xmlPr mapId="1" xpath="/TFI-IZD-POD/IPK-GFI-IZD-POD_1000380/P1082564" xmlDataType="decimal"/>
    </xmlCellPr>
  </singleXmlCell>
  <singleXmlCell id="1695" xr6:uid="{00000000-000C-0000-FFFF-FFFF56060000}" r="X62" connectionId="0">
    <xmlCellPr id="1" xr6:uid="{00000000-0010-0000-5606-000001000000}" uniqueName="P1082566">
      <xmlPr mapId="1" xpath="/TFI-IZD-POD/IPK-GFI-IZD-POD_1000380/P1082566" xmlDataType="decimal"/>
    </xmlCellPr>
  </singleXmlCell>
  <singleXmlCell id="1696" xr6:uid="{00000000-000C-0000-FFFF-FFFF57060000}" r="Y62" connectionId="0">
    <xmlCellPr id="1" xr6:uid="{00000000-0010-0000-5706-000001000000}" uniqueName="P1082445">
      <xmlPr mapId="1" xpath="/TFI-IZD-POD/IPK-GFI-IZD-POD_1000380/P1082445" xmlDataType="decimal"/>
    </xmlCellPr>
  </singleXmlCell>
  <singleXmlCell id="1697" xr6:uid="{00000000-000C-0000-FFFF-FFFF58060000}" r="H63" connectionId="0">
    <xmlCellPr id="1" xr6:uid="{00000000-0010-0000-5806-000001000000}" uniqueName="P1081524">
      <xmlPr mapId="1" xpath="/TFI-IZD-POD/IPK-GFI-IZD-POD_1000380/P1081524" xmlDataType="decimal"/>
    </xmlCellPr>
  </singleXmlCell>
  <singleXmlCell id="1698" xr6:uid="{00000000-000C-0000-FFFF-FFFF59060000}" r="I63" connectionId="0">
    <xmlCellPr id="1" xr6:uid="{00000000-0010-0000-5906-000001000000}" uniqueName="P1081525">
      <xmlPr mapId="1" xpath="/TFI-IZD-POD/IPK-GFI-IZD-POD_1000380/P1081525" xmlDataType="decimal"/>
    </xmlCellPr>
  </singleXmlCell>
  <singleXmlCell id="1699" xr6:uid="{00000000-000C-0000-FFFF-FFFF5A060000}" r="J63" connectionId="0">
    <xmlCellPr id="1" xr6:uid="{00000000-0010-0000-5A06-000001000000}" uniqueName="P1081526">
      <xmlPr mapId="1" xpath="/TFI-IZD-POD/IPK-GFI-IZD-POD_1000380/P1081526" xmlDataType="decimal"/>
    </xmlCellPr>
  </singleXmlCell>
  <singleXmlCell id="1700" xr6:uid="{00000000-000C-0000-FFFF-FFFF5B060000}" r="K63" connectionId="0">
    <xmlCellPr id="1" xr6:uid="{00000000-0010-0000-5B06-000001000000}" uniqueName="P1081527">
      <xmlPr mapId="1" xpath="/TFI-IZD-POD/IPK-GFI-IZD-POD_1000380/P1081527" xmlDataType="decimal"/>
    </xmlCellPr>
  </singleXmlCell>
  <singleXmlCell id="1701" xr6:uid="{00000000-000C-0000-FFFF-FFFF5C060000}" r="L63" connectionId="0">
    <xmlCellPr id="1" xr6:uid="{00000000-0010-0000-5C06-000001000000}" uniqueName="P1081528">
      <xmlPr mapId="1" xpath="/TFI-IZD-POD/IPK-GFI-IZD-POD_1000380/P1081528" xmlDataType="decimal"/>
    </xmlCellPr>
  </singleXmlCell>
  <singleXmlCell id="1702" xr6:uid="{00000000-000C-0000-FFFF-FFFF5D060000}" r="M63" connectionId="0">
    <xmlCellPr id="1" xr6:uid="{00000000-0010-0000-5D06-000001000000}" uniqueName="P1081529">
      <xmlPr mapId="1" xpath="/TFI-IZD-POD/IPK-GFI-IZD-POD_1000380/P1081529" xmlDataType="decimal"/>
    </xmlCellPr>
  </singleXmlCell>
  <singleXmlCell id="1703" xr6:uid="{00000000-000C-0000-FFFF-FFFF5E060000}" r="N63" connectionId="0">
    <xmlCellPr id="1" xr6:uid="{00000000-0010-0000-5E06-000001000000}" uniqueName="P1081530">
      <xmlPr mapId="1" xpath="/TFI-IZD-POD/IPK-GFI-IZD-POD_1000380/P1081530" xmlDataType="decimal"/>
    </xmlCellPr>
  </singleXmlCell>
  <singleXmlCell id="1704" xr6:uid="{00000000-000C-0000-FFFF-FFFF5F060000}" r="O63" connectionId="0">
    <xmlCellPr id="1" xr6:uid="{00000000-0010-0000-5F06-000001000000}" uniqueName="P1081531">
      <xmlPr mapId="1" xpath="/TFI-IZD-POD/IPK-GFI-IZD-POD_1000380/P1081531" xmlDataType="decimal"/>
    </xmlCellPr>
  </singleXmlCell>
  <singleXmlCell id="1705" xr6:uid="{00000000-000C-0000-FFFF-FFFF60060000}" r="P63" connectionId="0">
    <xmlCellPr id="1" xr6:uid="{00000000-0010-0000-6006-000001000000}" uniqueName="P1082568">
      <xmlPr mapId="1" xpath="/TFI-IZD-POD/IPK-GFI-IZD-POD_1000380/P1082568" xmlDataType="decimal"/>
    </xmlCellPr>
  </singleXmlCell>
  <singleXmlCell id="1706" xr6:uid="{00000000-000C-0000-FFFF-FFFF61060000}" r="Q63" connectionId="0">
    <xmlCellPr id="1" xr6:uid="{00000000-0010-0000-6106-000001000000}" uniqueName="P1082570">
      <xmlPr mapId="1" xpath="/TFI-IZD-POD/IPK-GFI-IZD-POD_1000380/P1082570" xmlDataType="decimal"/>
    </xmlCellPr>
  </singleXmlCell>
  <singleXmlCell id="1707" xr6:uid="{00000000-000C-0000-FFFF-FFFF62060000}" r="R63" connectionId="0">
    <xmlCellPr id="1" xr6:uid="{00000000-0010-0000-6206-000001000000}" uniqueName="P1082573">
      <xmlPr mapId="1" xpath="/TFI-IZD-POD/IPK-GFI-IZD-POD_1000380/P1082573" xmlDataType="decimal"/>
    </xmlCellPr>
  </singleXmlCell>
  <singleXmlCell id="1708" xr6:uid="{00000000-000C-0000-FFFF-FFFF63060000}" r="U63" connectionId="0">
    <xmlCellPr id="1" xr6:uid="{00000000-0010-0000-6306-000001000000}" uniqueName="P1082576">
      <xmlPr mapId="1" xpath="/TFI-IZD-POD/IPK-GFI-IZD-POD_1000380/P1082576" xmlDataType="decimal"/>
    </xmlCellPr>
  </singleXmlCell>
  <singleXmlCell id="1709" xr6:uid="{00000000-000C-0000-FFFF-FFFF64060000}" r="V63" connectionId="0">
    <xmlCellPr id="1" xr6:uid="{00000000-0010-0000-6406-000001000000}" uniqueName="P1082578">
      <xmlPr mapId="1" xpath="/TFI-IZD-POD/IPK-GFI-IZD-POD_1000380/P1082578" xmlDataType="decimal"/>
    </xmlCellPr>
  </singleXmlCell>
  <singleXmlCell id="1710" xr6:uid="{00000000-000C-0000-FFFF-FFFF65060000}" r="W63" connectionId="0">
    <xmlCellPr id="1" xr6:uid="{00000000-0010-0000-6506-000001000000}" uniqueName="P1082580">
      <xmlPr mapId="1" xpath="/TFI-IZD-POD/IPK-GFI-IZD-POD_1000380/P1082580" xmlDataType="decimal"/>
    </xmlCellPr>
  </singleXmlCell>
  <singleXmlCell id="1711" xr6:uid="{00000000-000C-0000-FFFF-FFFF66060000}" r="X63" connectionId="0">
    <xmlCellPr id="1" xr6:uid="{00000000-0010-0000-6606-000001000000}" uniqueName="P1082582">
      <xmlPr mapId="1" xpath="/TFI-IZD-POD/IPK-GFI-IZD-POD_1000380/P1082582" xmlDataType="decimal"/>
    </xmlCellPr>
  </singleXmlCell>
  <singleXmlCell id="1712" xr6:uid="{00000000-000C-0000-FFFF-FFFF67060000}" r="Y63"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72"/>
  <sheetViews>
    <sheetView tabSelected="1" topLeftCell="A22" workbookViewId="0">
      <selection activeCell="E43" sqref="E43:I43"/>
    </sheetView>
  </sheetViews>
  <sheetFormatPr defaultColWidth="9.140625" defaultRowHeight="15" x14ac:dyDescent="0.25"/>
  <cols>
    <col min="1" max="8" width="9.140625" style="57"/>
    <col min="9" max="9" width="15.28515625" style="57" customWidth="1"/>
    <col min="10" max="16384" width="9.140625" style="57"/>
  </cols>
  <sheetData>
    <row r="1" spans="1:14" ht="15.75" x14ac:dyDescent="0.25">
      <c r="A1" s="122" t="s">
        <v>0</v>
      </c>
      <c r="B1" s="123"/>
      <c r="C1" s="123"/>
      <c r="D1" s="55"/>
      <c r="E1" s="55"/>
      <c r="F1" s="55"/>
      <c r="G1" s="55"/>
      <c r="H1" s="55"/>
      <c r="I1" s="55"/>
      <c r="J1" s="56"/>
    </row>
    <row r="2" spans="1:14" ht="14.45" customHeight="1" x14ac:dyDescent="0.25">
      <c r="A2" s="124" t="s">
        <v>1</v>
      </c>
      <c r="B2" s="125"/>
      <c r="C2" s="125"/>
      <c r="D2" s="125"/>
      <c r="E2" s="125"/>
      <c r="F2" s="125"/>
      <c r="G2" s="125"/>
      <c r="H2" s="125"/>
      <c r="I2" s="125"/>
      <c r="J2" s="126"/>
      <c r="N2" s="104" t="s">
        <v>393</v>
      </c>
    </row>
    <row r="3" spans="1:14" x14ac:dyDescent="0.25">
      <c r="A3" s="58"/>
      <c r="B3" s="59"/>
      <c r="C3" s="59"/>
      <c r="D3" s="59"/>
      <c r="E3" s="59"/>
      <c r="F3" s="59"/>
      <c r="G3" s="59"/>
      <c r="H3" s="59"/>
      <c r="I3" s="59"/>
      <c r="J3" s="60"/>
      <c r="N3" s="104" t="s">
        <v>394</v>
      </c>
    </row>
    <row r="4" spans="1:14" ht="33.6" customHeight="1" x14ac:dyDescent="0.25">
      <c r="A4" s="127" t="s">
        <v>2</v>
      </c>
      <c r="B4" s="128"/>
      <c r="C4" s="128"/>
      <c r="D4" s="128"/>
      <c r="E4" s="129">
        <v>44197</v>
      </c>
      <c r="F4" s="130"/>
      <c r="G4" s="61" t="s">
        <v>3</v>
      </c>
      <c r="H4" s="131">
        <v>44286</v>
      </c>
      <c r="I4" s="132"/>
      <c r="J4" s="62"/>
      <c r="N4" s="104" t="s">
        <v>395</v>
      </c>
    </row>
    <row r="5" spans="1:14" s="63" customFormat="1" ht="10.15" customHeight="1" x14ac:dyDescent="0.25">
      <c r="A5" s="133"/>
      <c r="B5" s="134"/>
      <c r="C5" s="134"/>
      <c r="D5" s="134"/>
      <c r="E5" s="134"/>
      <c r="F5" s="134"/>
      <c r="G5" s="134"/>
      <c r="H5" s="134"/>
      <c r="I5" s="134"/>
      <c r="J5" s="135"/>
      <c r="N5" s="104" t="s">
        <v>396</v>
      </c>
    </row>
    <row r="6" spans="1:14" ht="20.45" customHeight="1" x14ac:dyDescent="0.25">
      <c r="A6" s="64"/>
      <c r="B6" s="65" t="s">
        <v>4</v>
      </c>
      <c r="C6" s="66"/>
      <c r="D6" s="66"/>
      <c r="E6" s="72">
        <v>2021</v>
      </c>
      <c r="F6" s="67"/>
      <c r="G6" s="61"/>
      <c r="H6" s="67"/>
      <c r="I6" s="68"/>
      <c r="J6" s="69"/>
      <c r="N6" s="104"/>
    </row>
    <row r="7" spans="1:14" s="71" customFormat="1" ht="10.9" customHeight="1" x14ac:dyDescent="0.25">
      <c r="A7" s="64"/>
      <c r="B7" s="66"/>
      <c r="C7" s="66"/>
      <c r="D7" s="66"/>
      <c r="E7" s="70"/>
      <c r="F7" s="70"/>
      <c r="G7" s="61"/>
      <c r="H7" s="67"/>
      <c r="I7" s="68"/>
      <c r="J7" s="69"/>
    </row>
    <row r="8" spans="1:14" ht="20.45" customHeight="1" x14ac:dyDescent="0.25">
      <c r="A8" s="64"/>
      <c r="B8" s="65" t="s">
        <v>5</v>
      </c>
      <c r="C8" s="66"/>
      <c r="D8" s="66"/>
      <c r="E8" s="72" t="s">
        <v>393</v>
      </c>
      <c r="F8" s="67"/>
      <c r="G8" s="61"/>
      <c r="H8" s="67"/>
      <c r="I8" s="68"/>
      <c r="J8" s="69"/>
    </row>
    <row r="9" spans="1:14" s="71" customFormat="1" ht="10.9" customHeight="1" x14ac:dyDescent="0.25">
      <c r="A9" s="64"/>
      <c r="B9" s="66"/>
      <c r="C9" s="66"/>
      <c r="D9" s="66"/>
      <c r="E9" s="70"/>
      <c r="F9" s="70"/>
      <c r="G9" s="61"/>
      <c r="H9" s="70"/>
      <c r="I9" s="73"/>
      <c r="J9" s="69"/>
    </row>
    <row r="10" spans="1:14" ht="37.9" customHeight="1" x14ac:dyDescent="0.25">
      <c r="A10" s="143" t="s">
        <v>6</v>
      </c>
      <c r="B10" s="144"/>
      <c r="C10" s="144"/>
      <c r="D10" s="144"/>
      <c r="E10" s="144"/>
      <c r="F10" s="144"/>
      <c r="G10" s="144"/>
      <c r="H10" s="144"/>
      <c r="I10" s="144"/>
      <c r="J10" s="74"/>
    </row>
    <row r="11" spans="1:14" ht="24.6" customHeight="1" x14ac:dyDescent="0.25">
      <c r="A11" s="145" t="s">
        <v>7</v>
      </c>
      <c r="B11" s="146"/>
      <c r="C11" s="138" t="s">
        <v>506</v>
      </c>
      <c r="D11" s="139"/>
      <c r="E11" s="75"/>
      <c r="F11" s="147" t="s">
        <v>8</v>
      </c>
      <c r="G11" s="137"/>
      <c r="H11" s="148" t="s">
        <v>507</v>
      </c>
      <c r="I11" s="149"/>
      <c r="J11" s="76"/>
    </row>
    <row r="12" spans="1:14" ht="14.45" customHeight="1" x14ac:dyDescent="0.25">
      <c r="A12" s="77"/>
      <c r="B12" s="78"/>
      <c r="C12" s="78"/>
      <c r="D12" s="78"/>
      <c r="E12" s="141"/>
      <c r="F12" s="141"/>
      <c r="G12" s="141"/>
      <c r="H12" s="141"/>
      <c r="I12" s="79"/>
      <c r="J12" s="76"/>
    </row>
    <row r="13" spans="1:14" ht="21" customHeight="1" x14ac:dyDescent="0.25">
      <c r="A13" s="136" t="s">
        <v>9</v>
      </c>
      <c r="B13" s="137"/>
      <c r="C13" s="138" t="s">
        <v>508</v>
      </c>
      <c r="D13" s="139"/>
      <c r="E13" s="140"/>
      <c r="F13" s="141"/>
      <c r="G13" s="141"/>
      <c r="H13" s="141"/>
      <c r="I13" s="79"/>
      <c r="J13" s="76"/>
    </row>
    <row r="14" spans="1:14" ht="10.9" customHeight="1" x14ac:dyDescent="0.25">
      <c r="A14" s="75"/>
      <c r="B14" s="79"/>
      <c r="C14" s="78"/>
      <c r="D14" s="78"/>
      <c r="E14" s="142"/>
      <c r="F14" s="142"/>
      <c r="G14" s="142"/>
      <c r="H14" s="142"/>
      <c r="I14" s="78"/>
      <c r="J14" s="80"/>
    </row>
    <row r="15" spans="1:14" ht="22.9" customHeight="1" x14ac:dyDescent="0.25">
      <c r="A15" s="136" t="s">
        <v>10</v>
      </c>
      <c r="B15" s="137"/>
      <c r="C15" s="138" t="s">
        <v>509</v>
      </c>
      <c r="D15" s="139"/>
      <c r="E15" s="156"/>
      <c r="F15" s="157"/>
      <c r="G15" s="81" t="s">
        <v>11</v>
      </c>
      <c r="H15" s="148" t="s">
        <v>510</v>
      </c>
      <c r="I15" s="149"/>
      <c r="J15" s="82"/>
    </row>
    <row r="16" spans="1:14" ht="10.9" customHeight="1" x14ac:dyDescent="0.25">
      <c r="A16" s="75"/>
      <c r="B16" s="79"/>
      <c r="C16" s="78"/>
      <c r="D16" s="78"/>
      <c r="E16" s="142"/>
      <c r="F16" s="142"/>
      <c r="G16" s="142"/>
      <c r="H16" s="142"/>
      <c r="I16" s="78"/>
      <c r="J16" s="80"/>
    </row>
    <row r="17" spans="1:10" ht="22.9" customHeight="1" x14ac:dyDescent="0.25">
      <c r="A17" s="83"/>
      <c r="B17" s="81" t="s">
        <v>12</v>
      </c>
      <c r="C17" s="138" t="s">
        <v>511</v>
      </c>
      <c r="D17" s="139"/>
      <c r="E17" s="84"/>
      <c r="F17" s="84"/>
      <c r="G17" s="84"/>
      <c r="H17" s="84"/>
      <c r="I17" s="84"/>
      <c r="J17" s="82"/>
    </row>
    <row r="18" spans="1:10" x14ac:dyDescent="0.25">
      <c r="A18" s="150"/>
      <c r="B18" s="151"/>
      <c r="C18" s="142"/>
      <c r="D18" s="142"/>
      <c r="E18" s="142"/>
      <c r="F18" s="142"/>
      <c r="G18" s="142"/>
      <c r="H18" s="142"/>
      <c r="I18" s="78"/>
      <c r="J18" s="80"/>
    </row>
    <row r="19" spans="1:10" x14ac:dyDescent="0.25">
      <c r="A19" s="145" t="s">
        <v>13</v>
      </c>
      <c r="B19" s="152"/>
      <c r="C19" s="153" t="s">
        <v>512</v>
      </c>
      <c r="D19" s="154"/>
      <c r="E19" s="154"/>
      <c r="F19" s="154"/>
      <c r="G19" s="154"/>
      <c r="H19" s="154"/>
      <c r="I19" s="154"/>
      <c r="J19" s="155"/>
    </row>
    <row r="20" spans="1:10" x14ac:dyDescent="0.25">
      <c r="A20" s="77"/>
      <c r="B20" s="78"/>
      <c r="C20" s="85"/>
      <c r="D20" s="78"/>
      <c r="E20" s="142"/>
      <c r="F20" s="142"/>
      <c r="G20" s="142"/>
      <c r="H20" s="142"/>
      <c r="I20" s="78"/>
      <c r="J20" s="80"/>
    </row>
    <row r="21" spans="1:10" x14ac:dyDescent="0.25">
      <c r="A21" s="145" t="s">
        <v>14</v>
      </c>
      <c r="B21" s="152"/>
      <c r="C21" s="148">
        <v>51260</v>
      </c>
      <c r="D21" s="149"/>
      <c r="E21" s="142"/>
      <c r="F21" s="142"/>
      <c r="G21" s="153" t="s">
        <v>513</v>
      </c>
      <c r="H21" s="154"/>
      <c r="I21" s="154"/>
      <c r="J21" s="155"/>
    </row>
    <row r="22" spans="1:10" x14ac:dyDescent="0.25">
      <c r="A22" s="77"/>
      <c r="B22" s="78"/>
      <c r="C22" s="78"/>
      <c r="D22" s="78"/>
      <c r="E22" s="142"/>
      <c r="F22" s="142"/>
      <c r="G22" s="142"/>
      <c r="H22" s="142"/>
      <c r="I22" s="78"/>
      <c r="J22" s="80"/>
    </row>
    <row r="23" spans="1:10" x14ac:dyDescent="0.25">
      <c r="A23" s="145" t="s">
        <v>15</v>
      </c>
      <c r="B23" s="152"/>
      <c r="C23" s="153" t="s">
        <v>514</v>
      </c>
      <c r="D23" s="154"/>
      <c r="E23" s="154"/>
      <c r="F23" s="154"/>
      <c r="G23" s="154"/>
      <c r="H23" s="154"/>
      <c r="I23" s="154"/>
      <c r="J23" s="155"/>
    </row>
    <row r="24" spans="1:10" x14ac:dyDescent="0.25">
      <c r="A24" s="77"/>
      <c r="B24" s="78"/>
      <c r="C24" s="78"/>
      <c r="D24" s="78"/>
      <c r="E24" s="142"/>
      <c r="F24" s="142"/>
      <c r="G24" s="142"/>
      <c r="H24" s="142"/>
      <c r="I24" s="78"/>
      <c r="J24" s="80"/>
    </row>
    <row r="25" spans="1:10" x14ac:dyDescent="0.25">
      <c r="A25" s="145" t="s">
        <v>16</v>
      </c>
      <c r="B25" s="152"/>
      <c r="C25" s="159" t="s">
        <v>515</v>
      </c>
      <c r="D25" s="160"/>
      <c r="E25" s="160"/>
      <c r="F25" s="160"/>
      <c r="G25" s="160"/>
      <c r="H25" s="160"/>
      <c r="I25" s="160"/>
      <c r="J25" s="161"/>
    </row>
    <row r="26" spans="1:10" x14ac:dyDescent="0.25">
      <c r="A26" s="77"/>
      <c r="B26" s="78"/>
      <c r="C26" s="85"/>
      <c r="D26" s="78"/>
      <c r="E26" s="142"/>
      <c r="F26" s="142"/>
      <c r="G26" s="142"/>
      <c r="H26" s="142"/>
      <c r="I26" s="78"/>
      <c r="J26" s="80"/>
    </row>
    <row r="27" spans="1:10" x14ac:dyDescent="0.25">
      <c r="A27" s="145" t="s">
        <v>17</v>
      </c>
      <c r="B27" s="152"/>
      <c r="C27" s="159" t="s">
        <v>516</v>
      </c>
      <c r="D27" s="160"/>
      <c r="E27" s="160"/>
      <c r="F27" s="160"/>
      <c r="G27" s="160"/>
      <c r="H27" s="160"/>
      <c r="I27" s="160"/>
      <c r="J27" s="161"/>
    </row>
    <row r="28" spans="1:10" ht="13.9" customHeight="1" x14ac:dyDescent="0.25">
      <c r="A28" s="77"/>
      <c r="B28" s="78"/>
      <c r="C28" s="85"/>
      <c r="D28" s="78"/>
      <c r="E28" s="142"/>
      <c r="F28" s="142"/>
      <c r="G28" s="142"/>
      <c r="H28" s="142"/>
      <c r="I28" s="78"/>
      <c r="J28" s="80"/>
    </row>
    <row r="29" spans="1:10" ht="22.9" customHeight="1" x14ac:dyDescent="0.25">
      <c r="A29" s="136" t="s">
        <v>18</v>
      </c>
      <c r="B29" s="152"/>
      <c r="C29" s="86">
        <v>180</v>
      </c>
      <c r="D29" s="87"/>
      <c r="E29" s="158"/>
      <c r="F29" s="158"/>
      <c r="G29" s="158"/>
      <c r="H29" s="158"/>
      <c r="I29" s="88"/>
      <c r="J29" s="89"/>
    </row>
    <row r="30" spans="1:10" x14ac:dyDescent="0.25">
      <c r="A30" s="77"/>
      <c r="B30" s="78"/>
      <c r="C30" s="78"/>
      <c r="D30" s="78"/>
      <c r="E30" s="142"/>
      <c r="F30" s="142"/>
      <c r="G30" s="142"/>
      <c r="H30" s="142"/>
      <c r="I30" s="88"/>
      <c r="J30" s="89"/>
    </row>
    <row r="31" spans="1:10" x14ac:dyDescent="0.25">
      <c r="A31" s="145" t="s">
        <v>19</v>
      </c>
      <c r="B31" s="152"/>
      <c r="C31" s="101" t="s">
        <v>517</v>
      </c>
      <c r="D31" s="162" t="s">
        <v>20</v>
      </c>
      <c r="E31" s="163"/>
      <c r="F31" s="163"/>
      <c r="G31" s="163"/>
      <c r="H31" s="78"/>
      <c r="I31" s="90" t="s">
        <v>21</v>
      </c>
      <c r="J31" s="91" t="s">
        <v>22</v>
      </c>
    </row>
    <row r="32" spans="1:10" x14ac:dyDescent="0.25">
      <c r="A32" s="145"/>
      <c r="B32" s="152"/>
      <c r="C32" s="92"/>
      <c r="D32" s="61"/>
      <c r="E32" s="157"/>
      <c r="F32" s="157"/>
      <c r="G32" s="157"/>
      <c r="H32" s="157"/>
      <c r="I32" s="88"/>
      <c r="J32" s="89"/>
    </row>
    <row r="33" spans="1:10" x14ac:dyDescent="0.25">
      <c r="A33" s="145" t="s">
        <v>23</v>
      </c>
      <c r="B33" s="152"/>
      <c r="C33" s="86" t="s">
        <v>518</v>
      </c>
      <c r="D33" s="162" t="s">
        <v>24</v>
      </c>
      <c r="E33" s="163"/>
      <c r="F33" s="163"/>
      <c r="G33" s="163"/>
      <c r="H33" s="84"/>
      <c r="I33" s="90" t="s">
        <v>25</v>
      </c>
      <c r="J33" s="91" t="s">
        <v>26</v>
      </c>
    </row>
    <row r="34" spans="1:10" x14ac:dyDescent="0.25">
      <c r="A34" s="77"/>
      <c r="B34" s="78"/>
      <c r="C34" s="78"/>
      <c r="D34" s="78"/>
      <c r="E34" s="142"/>
      <c r="F34" s="142"/>
      <c r="G34" s="142"/>
      <c r="H34" s="142"/>
      <c r="I34" s="78"/>
      <c r="J34" s="80"/>
    </row>
    <row r="35" spans="1:10" x14ac:dyDescent="0.25">
      <c r="A35" s="162" t="s">
        <v>27</v>
      </c>
      <c r="B35" s="163"/>
      <c r="C35" s="163"/>
      <c r="D35" s="163"/>
      <c r="E35" s="163" t="s">
        <v>28</v>
      </c>
      <c r="F35" s="163"/>
      <c r="G35" s="163"/>
      <c r="H35" s="163"/>
      <c r="I35" s="163"/>
      <c r="J35" s="93" t="s">
        <v>29</v>
      </c>
    </row>
    <row r="36" spans="1:10" x14ac:dyDescent="0.25">
      <c r="A36" s="77"/>
      <c r="B36" s="78"/>
      <c r="C36" s="78"/>
      <c r="D36" s="78"/>
      <c r="E36" s="142"/>
      <c r="F36" s="142"/>
      <c r="G36" s="142"/>
      <c r="H36" s="142"/>
      <c r="I36" s="78"/>
      <c r="J36" s="89"/>
    </row>
    <row r="37" spans="1:10" x14ac:dyDescent="0.25">
      <c r="A37" s="164"/>
      <c r="B37" s="165"/>
      <c r="C37" s="165"/>
      <c r="D37" s="165"/>
      <c r="E37" s="164"/>
      <c r="F37" s="165"/>
      <c r="G37" s="165"/>
      <c r="H37" s="165"/>
      <c r="I37" s="166"/>
      <c r="J37" s="94"/>
    </row>
    <row r="38" spans="1:10" x14ac:dyDescent="0.25">
      <c r="A38" s="77"/>
      <c r="B38" s="78"/>
      <c r="C38" s="85"/>
      <c r="D38" s="167"/>
      <c r="E38" s="167"/>
      <c r="F38" s="167"/>
      <c r="G38" s="167"/>
      <c r="H38" s="167"/>
      <c r="I38" s="167"/>
      <c r="J38" s="80"/>
    </row>
    <row r="39" spans="1:10" x14ac:dyDescent="0.25">
      <c r="A39" s="164"/>
      <c r="B39" s="165"/>
      <c r="C39" s="165"/>
      <c r="D39" s="166"/>
      <c r="E39" s="164"/>
      <c r="F39" s="165"/>
      <c r="G39" s="165"/>
      <c r="H39" s="165"/>
      <c r="I39" s="166"/>
      <c r="J39" s="86"/>
    </row>
    <row r="40" spans="1:10" x14ac:dyDescent="0.25">
      <c r="A40" s="77"/>
      <c r="B40" s="78"/>
      <c r="C40" s="85"/>
      <c r="D40" s="95"/>
      <c r="E40" s="167"/>
      <c r="F40" s="167"/>
      <c r="G40" s="167"/>
      <c r="H40" s="167"/>
      <c r="I40" s="79"/>
      <c r="J40" s="80"/>
    </row>
    <row r="41" spans="1:10" x14ac:dyDescent="0.25">
      <c r="A41" s="164"/>
      <c r="B41" s="165"/>
      <c r="C41" s="165"/>
      <c r="D41" s="166"/>
      <c r="E41" s="164"/>
      <c r="F41" s="165"/>
      <c r="G41" s="165"/>
      <c r="H41" s="165"/>
      <c r="I41" s="166"/>
      <c r="J41" s="86"/>
    </row>
    <row r="42" spans="1:10" x14ac:dyDescent="0.25">
      <c r="A42" s="77"/>
      <c r="B42" s="78"/>
      <c r="C42" s="85"/>
      <c r="D42" s="95"/>
      <c r="E42" s="167"/>
      <c r="F42" s="167"/>
      <c r="G42" s="167"/>
      <c r="H42" s="167"/>
      <c r="I42" s="79"/>
      <c r="J42" s="80"/>
    </row>
    <row r="43" spans="1:10" x14ac:dyDescent="0.25">
      <c r="A43" s="164"/>
      <c r="B43" s="165"/>
      <c r="C43" s="165"/>
      <c r="D43" s="166"/>
      <c r="E43" s="164"/>
      <c r="F43" s="165"/>
      <c r="G43" s="165"/>
      <c r="H43" s="165"/>
      <c r="I43" s="166"/>
      <c r="J43" s="86"/>
    </row>
    <row r="44" spans="1:10" x14ac:dyDescent="0.25">
      <c r="A44" s="96"/>
      <c r="B44" s="85"/>
      <c r="C44" s="168"/>
      <c r="D44" s="168"/>
      <c r="E44" s="142"/>
      <c r="F44" s="142"/>
      <c r="G44" s="168"/>
      <c r="H44" s="168"/>
      <c r="I44" s="168"/>
      <c r="J44" s="80"/>
    </row>
    <row r="45" spans="1:10" x14ac:dyDescent="0.25">
      <c r="A45" s="164"/>
      <c r="B45" s="165"/>
      <c r="C45" s="165"/>
      <c r="D45" s="166"/>
      <c r="E45" s="164"/>
      <c r="F45" s="165"/>
      <c r="G45" s="165"/>
      <c r="H45" s="165"/>
      <c r="I45" s="166"/>
      <c r="J45" s="86"/>
    </row>
    <row r="46" spans="1:10" x14ac:dyDescent="0.25">
      <c r="A46" s="96"/>
      <c r="B46" s="85"/>
      <c r="C46" s="85"/>
      <c r="D46" s="78"/>
      <c r="E46" s="169"/>
      <c r="F46" s="169"/>
      <c r="G46" s="168"/>
      <c r="H46" s="168"/>
      <c r="I46" s="78"/>
      <c r="J46" s="80"/>
    </row>
    <row r="47" spans="1:10" x14ac:dyDescent="0.25">
      <c r="A47" s="164"/>
      <c r="B47" s="165"/>
      <c r="C47" s="165"/>
      <c r="D47" s="166"/>
      <c r="E47" s="164"/>
      <c r="F47" s="165"/>
      <c r="G47" s="165"/>
      <c r="H47" s="165"/>
      <c r="I47" s="166"/>
      <c r="J47" s="86"/>
    </row>
    <row r="48" spans="1:10" x14ac:dyDescent="0.25">
      <c r="A48" s="96"/>
      <c r="B48" s="85"/>
      <c r="C48" s="85"/>
      <c r="D48" s="78"/>
      <c r="E48" s="142"/>
      <c r="F48" s="142"/>
      <c r="G48" s="168"/>
      <c r="H48" s="168"/>
      <c r="I48" s="78"/>
      <c r="J48" s="97" t="s">
        <v>30</v>
      </c>
    </row>
    <row r="49" spans="1:10" x14ac:dyDescent="0.25">
      <c r="A49" s="96"/>
      <c r="B49" s="85"/>
      <c r="C49" s="85"/>
      <c r="D49" s="78"/>
      <c r="E49" s="142"/>
      <c r="F49" s="142"/>
      <c r="G49" s="168"/>
      <c r="H49" s="168"/>
      <c r="I49" s="78"/>
      <c r="J49" s="97" t="s">
        <v>31</v>
      </c>
    </row>
    <row r="50" spans="1:10" ht="14.45" customHeight="1" x14ac:dyDescent="0.25">
      <c r="A50" s="136" t="s">
        <v>32</v>
      </c>
      <c r="B50" s="147"/>
      <c r="C50" s="174" t="s">
        <v>529</v>
      </c>
      <c r="D50" s="175"/>
      <c r="E50" s="176" t="s">
        <v>33</v>
      </c>
      <c r="F50" s="177"/>
      <c r="G50" s="178"/>
      <c r="H50" s="179"/>
      <c r="I50" s="179"/>
      <c r="J50" s="180"/>
    </row>
    <row r="51" spans="1:10" x14ac:dyDescent="0.25">
      <c r="A51" s="96"/>
      <c r="B51" s="85"/>
      <c r="C51" s="168"/>
      <c r="D51" s="168"/>
      <c r="E51" s="142"/>
      <c r="F51" s="142"/>
      <c r="G51" s="181" t="s">
        <v>34</v>
      </c>
      <c r="H51" s="181"/>
      <c r="I51" s="181"/>
      <c r="J51" s="69"/>
    </row>
    <row r="52" spans="1:10" ht="13.9" customHeight="1" x14ac:dyDescent="0.25">
      <c r="A52" s="136" t="s">
        <v>35</v>
      </c>
      <c r="B52" s="147"/>
      <c r="C52" s="153" t="s">
        <v>519</v>
      </c>
      <c r="D52" s="154"/>
      <c r="E52" s="154"/>
      <c r="F52" s="154"/>
      <c r="G52" s="154"/>
      <c r="H52" s="154"/>
      <c r="I52" s="154"/>
      <c r="J52" s="155"/>
    </row>
    <row r="53" spans="1:10" x14ac:dyDescent="0.25">
      <c r="A53" s="77"/>
      <c r="B53" s="78"/>
      <c r="C53" s="158" t="s">
        <v>36</v>
      </c>
      <c r="D53" s="158"/>
      <c r="E53" s="158"/>
      <c r="F53" s="158"/>
      <c r="G53" s="158"/>
      <c r="H53" s="158"/>
      <c r="I53" s="158"/>
      <c r="J53" s="80"/>
    </row>
    <row r="54" spans="1:10" x14ac:dyDescent="0.25">
      <c r="A54" s="136" t="s">
        <v>37</v>
      </c>
      <c r="B54" s="147"/>
      <c r="C54" s="170" t="s">
        <v>520</v>
      </c>
      <c r="D54" s="171"/>
      <c r="E54" s="172"/>
      <c r="F54" s="142"/>
      <c r="G54" s="142"/>
      <c r="H54" s="163"/>
      <c r="I54" s="163"/>
      <c r="J54" s="173"/>
    </row>
    <row r="55" spans="1:10" x14ac:dyDescent="0.25">
      <c r="A55" s="77"/>
      <c r="B55" s="78"/>
      <c r="C55" s="85"/>
      <c r="D55" s="78"/>
      <c r="E55" s="142"/>
      <c r="F55" s="142"/>
      <c r="G55" s="142"/>
      <c r="H55" s="142"/>
      <c r="I55" s="78"/>
      <c r="J55" s="80"/>
    </row>
    <row r="56" spans="1:10" ht="14.45" customHeight="1" x14ac:dyDescent="0.25">
      <c r="A56" s="136" t="s">
        <v>38</v>
      </c>
      <c r="B56" s="147"/>
      <c r="C56" s="187" t="s">
        <v>521</v>
      </c>
      <c r="D56" s="188"/>
      <c r="E56" s="188"/>
      <c r="F56" s="188"/>
      <c r="G56" s="188"/>
      <c r="H56" s="188"/>
      <c r="I56" s="188"/>
      <c r="J56" s="189"/>
    </row>
    <row r="57" spans="1:10" x14ac:dyDescent="0.25">
      <c r="A57" s="77"/>
      <c r="B57" s="78"/>
      <c r="C57" s="78"/>
      <c r="D57" s="78"/>
      <c r="E57" s="142"/>
      <c r="F57" s="142"/>
      <c r="G57" s="142"/>
      <c r="H57" s="142"/>
      <c r="I57" s="78"/>
      <c r="J57" s="80"/>
    </row>
    <row r="58" spans="1:10" x14ac:dyDescent="0.25">
      <c r="A58" s="136" t="s">
        <v>39</v>
      </c>
      <c r="B58" s="147"/>
      <c r="C58" s="182"/>
      <c r="D58" s="183"/>
      <c r="E58" s="183"/>
      <c r="F58" s="183"/>
      <c r="G58" s="183"/>
      <c r="H58" s="183"/>
      <c r="I58" s="183"/>
      <c r="J58" s="184"/>
    </row>
    <row r="59" spans="1:10" ht="14.45" customHeight="1" x14ac:dyDescent="0.25">
      <c r="A59" s="77"/>
      <c r="B59" s="78"/>
      <c r="C59" s="185" t="s">
        <v>40</v>
      </c>
      <c r="D59" s="185"/>
      <c r="E59" s="185"/>
      <c r="F59" s="185"/>
      <c r="G59" s="78"/>
      <c r="H59" s="78"/>
      <c r="I59" s="78"/>
      <c r="J59" s="80"/>
    </row>
    <row r="60" spans="1:10" x14ac:dyDescent="0.25">
      <c r="A60" s="136" t="s">
        <v>41</v>
      </c>
      <c r="B60" s="147"/>
      <c r="C60" s="182"/>
      <c r="D60" s="183"/>
      <c r="E60" s="183"/>
      <c r="F60" s="183"/>
      <c r="G60" s="183"/>
      <c r="H60" s="183"/>
      <c r="I60" s="183"/>
      <c r="J60" s="184"/>
    </row>
    <row r="61" spans="1:10" ht="14.45" customHeight="1" x14ac:dyDescent="0.25">
      <c r="A61" s="98"/>
      <c r="B61" s="99"/>
      <c r="C61" s="186" t="s">
        <v>42</v>
      </c>
      <c r="D61" s="186"/>
      <c r="E61" s="186"/>
      <c r="F61" s="186"/>
      <c r="G61" s="186"/>
      <c r="H61" s="99"/>
      <c r="I61" s="99"/>
      <c r="J61" s="100"/>
    </row>
    <row r="68" ht="27" customHeight="1" x14ac:dyDescent="0.25"/>
    <row r="72" ht="38.450000000000003" customHeight="1" x14ac:dyDescent="0.25"/>
  </sheetData>
  <sheetProtection algorithmName="SHA-512" hashValue="XtGdYZmfTy9Lqlh9vJfEUZiyUZIhnJ4CizjB8EW3a5Blh9jAtZ8dtLuBPnNNQCrxEYXkgIJd3rwSbNhbWp2T4g==" saltValue="fSQyK+NQAIVUfsJ0kxScrw==" spinCount="100000" sheet="1" objects="1" scenarios="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25" right="0.25" top="0.75" bottom="0.75" header="0.3" footer="0.3"/>
  <pageSetup paperSize="9" scale="81"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zoomScale="110" zoomScaleNormal="100" zoomScaleSheetLayoutView="110" workbookViewId="0">
      <selection activeCell="H68" sqref="H68"/>
    </sheetView>
  </sheetViews>
  <sheetFormatPr defaultColWidth="8.85546875" defaultRowHeight="12.75" x14ac:dyDescent="0.2"/>
  <cols>
    <col min="8" max="9" width="16.140625" style="31" customWidth="1"/>
    <col min="10" max="10" width="10.28515625" bestFit="1" customWidth="1"/>
  </cols>
  <sheetData>
    <row r="1" spans="1:9" x14ac:dyDescent="0.2">
      <c r="A1" s="193" t="s">
        <v>43</v>
      </c>
      <c r="B1" s="194"/>
      <c r="C1" s="194"/>
      <c r="D1" s="194"/>
      <c r="E1" s="194"/>
      <c r="F1" s="194"/>
      <c r="G1" s="194"/>
      <c r="H1" s="194"/>
      <c r="I1" s="194"/>
    </row>
    <row r="2" spans="1:9" x14ac:dyDescent="0.2">
      <c r="A2" s="195" t="s">
        <v>522</v>
      </c>
      <c r="B2" s="196"/>
      <c r="C2" s="196"/>
      <c r="D2" s="196"/>
      <c r="E2" s="196"/>
      <c r="F2" s="196"/>
      <c r="G2" s="196"/>
      <c r="H2" s="196"/>
      <c r="I2" s="196"/>
    </row>
    <row r="3" spans="1:9" x14ac:dyDescent="0.2">
      <c r="A3" s="197" t="s">
        <v>44</v>
      </c>
      <c r="B3" s="197"/>
      <c r="C3" s="197"/>
      <c r="D3" s="197"/>
      <c r="E3" s="197"/>
      <c r="F3" s="197"/>
      <c r="G3" s="197"/>
      <c r="H3" s="197"/>
      <c r="I3" s="197"/>
    </row>
    <row r="4" spans="1:9" x14ac:dyDescent="0.2">
      <c r="A4" s="198" t="s">
        <v>523</v>
      </c>
      <c r="B4" s="199"/>
      <c r="C4" s="199"/>
      <c r="D4" s="199"/>
      <c r="E4" s="199"/>
      <c r="F4" s="199"/>
      <c r="G4" s="199"/>
      <c r="H4" s="199"/>
      <c r="I4" s="200"/>
    </row>
    <row r="5" spans="1:9" ht="45" x14ac:dyDescent="0.2">
      <c r="A5" s="203" t="s">
        <v>45</v>
      </c>
      <c r="B5" s="204"/>
      <c r="C5" s="204"/>
      <c r="D5" s="204"/>
      <c r="E5" s="204"/>
      <c r="F5" s="204"/>
      <c r="G5" s="10" t="s">
        <v>46</v>
      </c>
      <c r="H5" s="12" t="s">
        <v>47</v>
      </c>
      <c r="I5" s="12" t="s">
        <v>48</v>
      </c>
    </row>
    <row r="6" spans="1:9" x14ac:dyDescent="0.2">
      <c r="A6" s="201">
        <v>1</v>
      </c>
      <c r="B6" s="202"/>
      <c r="C6" s="202"/>
      <c r="D6" s="202"/>
      <c r="E6" s="202"/>
      <c r="F6" s="202"/>
      <c r="G6" s="11">
        <v>2</v>
      </c>
      <c r="H6" s="12">
        <v>3</v>
      </c>
      <c r="I6" s="12">
        <v>4</v>
      </c>
    </row>
    <row r="7" spans="1:9" x14ac:dyDescent="0.2">
      <c r="A7" s="205"/>
      <c r="B7" s="205"/>
      <c r="C7" s="205"/>
      <c r="D7" s="205"/>
      <c r="E7" s="205"/>
      <c r="F7" s="205"/>
      <c r="G7" s="205"/>
      <c r="H7" s="205"/>
      <c r="I7" s="205"/>
    </row>
    <row r="8" spans="1:9" ht="12.75" customHeight="1" x14ac:dyDescent="0.2">
      <c r="A8" s="206" t="s">
        <v>49</v>
      </c>
      <c r="B8" s="206"/>
      <c r="C8" s="206"/>
      <c r="D8" s="206"/>
      <c r="E8" s="206"/>
      <c r="F8" s="206"/>
      <c r="G8" s="13">
        <v>1</v>
      </c>
      <c r="H8" s="29">
        <v>0</v>
      </c>
      <c r="I8" s="29">
        <v>0</v>
      </c>
    </row>
    <row r="9" spans="1:9" ht="12.75" customHeight="1" x14ac:dyDescent="0.2">
      <c r="A9" s="192" t="s">
        <v>50</v>
      </c>
      <c r="B9" s="192"/>
      <c r="C9" s="192"/>
      <c r="D9" s="192"/>
      <c r="E9" s="192"/>
      <c r="F9" s="192"/>
      <c r="G9" s="14">
        <v>2</v>
      </c>
      <c r="H9" s="30">
        <f>H10+H17+H27+H38+H43</f>
        <v>838396068</v>
      </c>
      <c r="I9" s="30">
        <f>I10+I17+I27+I38+I43</f>
        <v>828820402</v>
      </c>
    </row>
    <row r="10" spans="1:9" ht="12.75" customHeight="1" x14ac:dyDescent="0.2">
      <c r="A10" s="191" t="s">
        <v>51</v>
      </c>
      <c r="B10" s="191"/>
      <c r="C10" s="191"/>
      <c r="D10" s="191"/>
      <c r="E10" s="191"/>
      <c r="F10" s="191"/>
      <c r="G10" s="14">
        <v>3</v>
      </c>
      <c r="H10" s="30">
        <f>H11+H12+H13+H14+H15+H16</f>
        <v>105149407</v>
      </c>
      <c r="I10" s="30">
        <f>I11+I12+I13+I14+I15+I16</f>
        <v>100717677</v>
      </c>
    </row>
    <row r="11" spans="1:9" ht="12.75" customHeight="1" x14ac:dyDescent="0.2">
      <c r="A11" s="190" t="s">
        <v>505</v>
      </c>
      <c r="B11" s="190"/>
      <c r="C11" s="190"/>
      <c r="D11" s="190"/>
      <c r="E11" s="190"/>
      <c r="F11" s="190"/>
      <c r="G11" s="13">
        <v>4</v>
      </c>
      <c r="H11" s="29">
        <v>0</v>
      </c>
      <c r="I11" s="29">
        <v>0</v>
      </c>
    </row>
    <row r="12" spans="1:9" ht="22.9" customHeight="1" x14ac:dyDescent="0.2">
      <c r="A12" s="190" t="s">
        <v>504</v>
      </c>
      <c r="B12" s="190"/>
      <c r="C12" s="190"/>
      <c r="D12" s="190"/>
      <c r="E12" s="190"/>
      <c r="F12" s="190"/>
      <c r="G12" s="13">
        <v>5</v>
      </c>
      <c r="H12" s="29">
        <v>617815</v>
      </c>
      <c r="I12" s="29">
        <f>+H12+33906-47409</f>
        <v>604312</v>
      </c>
    </row>
    <row r="13" spans="1:9" ht="12.75" customHeight="1" x14ac:dyDescent="0.2">
      <c r="A13" s="190" t="s">
        <v>52</v>
      </c>
      <c r="B13" s="190"/>
      <c r="C13" s="190"/>
      <c r="D13" s="190"/>
      <c r="E13" s="190"/>
      <c r="F13" s="190"/>
      <c r="G13" s="13">
        <v>6</v>
      </c>
      <c r="H13" s="29">
        <v>0</v>
      </c>
      <c r="I13" s="29">
        <v>0</v>
      </c>
    </row>
    <row r="14" spans="1:9" ht="12.75" customHeight="1" x14ac:dyDescent="0.2">
      <c r="A14" s="190" t="s">
        <v>53</v>
      </c>
      <c r="B14" s="190"/>
      <c r="C14" s="190"/>
      <c r="D14" s="190"/>
      <c r="E14" s="190"/>
      <c r="F14" s="190"/>
      <c r="G14" s="13">
        <v>7</v>
      </c>
      <c r="H14" s="29">
        <v>0</v>
      </c>
      <c r="I14" s="29">
        <v>0</v>
      </c>
    </row>
    <row r="15" spans="1:9" ht="12.75" customHeight="1" x14ac:dyDescent="0.2">
      <c r="A15" s="190" t="s">
        <v>54</v>
      </c>
      <c r="B15" s="190"/>
      <c r="C15" s="190"/>
      <c r="D15" s="190"/>
      <c r="E15" s="190"/>
      <c r="F15" s="190"/>
      <c r="G15" s="13">
        <v>8</v>
      </c>
      <c r="H15" s="29">
        <v>0</v>
      </c>
      <c r="I15" s="29">
        <v>0</v>
      </c>
    </row>
    <row r="16" spans="1:9" ht="12.75" customHeight="1" x14ac:dyDescent="0.2">
      <c r="A16" s="190" t="s">
        <v>55</v>
      </c>
      <c r="B16" s="190"/>
      <c r="C16" s="190"/>
      <c r="D16" s="190"/>
      <c r="E16" s="190"/>
      <c r="F16" s="190"/>
      <c r="G16" s="13">
        <v>9</v>
      </c>
      <c r="H16" s="29">
        <v>104531592</v>
      </c>
      <c r="I16" s="29">
        <f>+H16-4418227</f>
        <v>100113365</v>
      </c>
    </row>
    <row r="17" spans="1:9" ht="12.75" customHeight="1" x14ac:dyDescent="0.2">
      <c r="A17" s="191" t="s">
        <v>56</v>
      </c>
      <c r="B17" s="191"/>
      <c r="C17" s="191"/>
      <c r="D17" s="191"/>
      <c r="E17" s="191"/>
      <c r="F17" s="191"/>
      <c r="G17" s="14">
        <v>10</v>
      </c>
      <c r="H17" s="30">
        <f>H18+H19+H20+H21+H22+H23+H24+H25+H26</f>
        <v>614665476</v>
      </c>
      <c r="I17" s="30">
        <f>I18+I19+I20+I21+I22+I23+I24+I25+I26</f>
        <v>609521540</v>
      </c>
    </row>
    <row r="18" spans="1:9" ht="12.75" customHeight="1" x14ac:dyDescent="0.2">
      <c r="A18" s="190" t="s">
        <v>57</v>
      </c>
      <c r="B18" s="190"/>
      <c r="C18" s="190"/>
      <c r="D18" s="190"/>
      <c r="E18" s="190"/>
      <c r="F18" s="190"/>
      <c r="G18" s="13">
        <v>11</v>
      </c>
      <c r="H18" s="29">
        <v>241100535</v>
      </c>
      <c r="I18" s="29">
        <f>+H18</f>
        <v>241100535</v>
      </c>
    </row>
    <row r="19" spans="1:9" ht="12.75" customHeight="1" x14ac:dyDescent="0.2">
      <c r="A19" s="190" t="s">
        <v>58</v>
      </c>
      <c r="B19" s="190"/>
      <c r="C19" s="190"/>
      <c r="D19" s="190"/>
      <c r="E19" s="190"/>
      <c r="F19" s="190"/>
      <c r="G19" s="13">
        <v>12</v>
      </c>
      <c r="H19" s="29">
        <v>245731257</v>
      </c>
      <c r="I19" s="29">
        <f>+H19-1933560-215963+16495</f>
        <v>243598229</v>
      </c>
    </row>
    <row r="20" spans="1:9" ht="12.75" customHeight="1" x14ac:dyDescent="0.2">
      <c r="A20" s="190" t="s">
        <v>59</v>
      </c>
      <c r="B20" s="190"/>
      <c r="C20" s="190"/>
      <c r="D20" s="190"/>
      <c r="E20" s="190"/>
      <c r="F20" s="190"/>
      <c r="G20" s="13">
        <v>13</v>
      </c>
      <c r="H20" s="29">
        <v>93220419</v>
      </c>
      <c r="I20" s="29">
        <v>89183530</v>
      </c>
    </row>
    <row r="21" spans="1:9" ht="12.75" customHeight="1" x14ac:dyDescent="0.2">
      <c r="A21" s="190" t="s">
        <v>60</v>
      </c>
      <c r="B21" s="190"/>
      <c r="C21" s="190"/>
      <c r="D21" s="190"/>
      <c r="E21" s="190"/>
      <c r="F21" s="190"/>
      <c r="G21" s="13">
        <v>14</v>
      </c>
      <c r="H21" s="29">
        <v>0</v>
      </c>
      <c r="I21" s="29">
        <v>0</v>
      </c>
    </row>
    <row r="22" spans="1:9" ht="12.75" customHeight="1" x14ac:dyDescent="0.2">
      <c r="A22" s="190" t="s">
        <v>61</v>
      </c>
      <c r="B22" s="190"/>
      <c r="C22" s="190"/>
      <c r="D22" s="190"/>
      <c r="E22" s="190"/>
      <c r="F22" s="190"/>
      <c r="G22" s="13">
        <v>15</v>
      </c>
      <c r="H22" s="29">
        <v>815134</v>
      </c>
      <c r="I22" s="29">
        <f>+H22-32228</f>
        <v>782906</v>
      </c>
    </row>
    <row r="23" spans="1:9" ht="12.75" customHeight="1" x14ac:dyDescent="0.2">
      <c r="A23" s="190" t="s">
        <v>62</v>
      </c>
      <c r="B23" s="190"/>
      <c r="C23" s="190"/>
      <c r="D23" s="190"/>
      <c r="E23" s="190"/>
      <c r="F23" s="190"/>
      <c r="G23" s="13">
        <v>16</v>
      </c>
      <c r="H23" s="29">
        <v>0</v>
      </c>
      <c r="I23" s="29">
        <v>0</v>
      </c>
    </row>
    <row r="24" spans="1:9" ht="12.75" customHeight="1" x14ac:dyDescent="0.2">
      <c r="A24" s="190" t="s">
        <v>63</v>
      </c>
      <c r="B24" s="190"/>
      <c r="C24" s="190"/>
      <c r="D24" s="190"/>
      <c r="E24" s="190"/>
      <c r="F24" s="190"/>
      <c r="G24" s="13">
        <v>17</v>
      </c>
      <c r="H24" s="29">
        <v>2666455</v>
      </c>
      <c r="I24" s="29">
        <f>+H24+1074704</f>
        <v>3741159</v>
      </c>
    </row>
    <row r="25" spans="1:9" ht="12.75" customHeight="1" x14ac:dyDescent="0.2">
      <c r="A25" s="190" t="s">
        <v>64</v>
      </c>
      <c r="B25" s="190"/>
      <c r="C25" s="190"/>
      <c r="D25" s="190"/>
      <c r="E25" s="190"/>
      <c r="F25" s="190"/>
      <c r="G25" s="13">
        <v>18</v>
      </c>
      <c r="H25" s="29">
        <v>0</v>
      </c>
      <c r="I25" s="29">
        <v>0</v>
      </c>
    </row>
    <row r="26" spans="1:9" ht="12.75" customHeight="1" x14ac:dyDescent="0.2">
      <c r="A26" s="190" t="s">
        <v>65</v>
      </c>
      <c r="B26" s="190"/>
      <c r="C26" s="190"/>
      <c r="D26" s="190"/>
      <c r="E26" s="190"/>
      <c r="F26" s="190"/>
      <c r="G26" s="13">
        <v>19</v>
      </c>
      <c r="H26" s="29">
        <v>31131676</v>
      </c>
      <c r="I26" s="29">
        <f>+H26-16495</f>
        <v>31115181</v>
      </c>
    </row>
    <row r="27" spans="1:9" ht="12.75" customHeight="1" x14ac:dyDescent="0.2">
      <c r="A27" s="191" t="s">
        <v>66</v>
      </c>
      <c r="B27" s="191"/>
      <c r="C27" s="191"/>
      <c r="D27" s="191"/>
      <c r="E27" s="191"/>
      <c r="F27" s="191"/>
      <c r="G27" s="14">
        <v>20</v>
      </c>
      <c r="H27" s="30">
        <f>SUM(H28:H37)</f>
        <v>118581185</v>
      </c>
      <c r="I27" s="30">
        <f>SUM(I28:I37)</f>
        <v>118581185</v>
      </c>
    </row>
    <row r="28" spans="1:9" ht="12.75" customHeight="1" x14ac:dyDescent="0.2">
      <c r="A28" s="190" t="s">
        <v>67</v>
      </c>
      <c r="B28" s="190"/>
      <c r="C28" s="190"/>
      <c r="D28" s="190"/>
      <c r="E28" s="190"/>
      <c r="F28" s="190"/>
      <c r="G28" s="13">
        <v>21</v>
      </c>
      <c r="H28" s="29">
        <v>118581185</v>
      </c>
      <c r="I28" s="29">
        <v>118581185</v>
      </c>
    </row>
    <row r="29" spans="1:9" ht="12.75" customHeight="1" x14ac:dyDescent="0.2">
      <c r="A29" s="190" t="s">
        <v>68</v>
      </c>
      <c r="B29" s="190"/>
      <c r="C29" s="190"/>
      <c r="D29" s="190"/>
      <c r="E29" s="190"/>
      <c r="F29" s="190"/>
      <c r="G29" s="13">
        <v>22</v>
      </c>
      <c r="H29" s="29">
        <v>0</v>
      </c>
      <c r="I29" s="29">
        <v>0</v>
      </c>
    </row>
    <row r="30" spans="1:9" ht="12.75" customHeight="1" x14ac:dyDescent="0.2">
      <c r="A30" s="190" t="s">
        <v>69</v>
      </c>
      <c r="B30" s="190"/>
      <c r="C30" s="190"/>
      <c r="D30" s="190"/>
      <c r="E30" s="190"/>
      <c r="F30" s="190"/>
      <c r="G30" s="13">
        <v>23</v>
      </c>
      <c r="H30" s="29">
        <v>0</v>
      </c>
      <c r="I30" s="29">
        <v>0</v>
      </c>
    </row>
    <row r="31" spans="1:9" ht="24" customHeight="1" x14ac:dyDescent="0.2">
      <c r="A31" s="190" t="s">
        <v>70</v>
      </c>
      <c r="B31" s="190"/>
      <c r="C31" s="190"/>
      <c r="D31" s="190"/>
      <c r="E31" s="190"/>
      <c r="F31" s="190"/>
      <c r="G31" s="13">
        <v>24</v>
      </c>
      <c r="H31" s="29">
        <v>0</v>
      </c>
      <c r="I31" s="29">
        <v>0</v>
      </c>
    </row>
    <row r="32" spans="1:9" ht="23.45" customHeight="1" x14ac:dyDescent="0.2">
      <c r="A32" s="190" t="s">
        <v>71</v>
      </c>
      <c r="B32" s="190"/>
      <c r="C32" s="190"/>
      <c r="D32" s="190"/>
      <c r="E32" s="190"/>
      <c r="F32" s="190"/>
      <c r="G32" s="13">
        <v>25</v>
      </c>
      <c r="H32" s="29">
        <v>0</v>
      </c>
      <c r="I32" s="29">
        <v>0</v>
      </c>
    </row>
    <row r="33" spans="1:9" ht="21.6" customHeight="1" x14ac:dyDescent="0.2">
      <c r="A33" s="190" t="s">
        <v>72</v>
      </c>
      <c r="B33" s="190"/>
      <c r="C33" s="190"/>
      <c r="D33" s="190"/>
      <c r="E33" s="190"/>
      <c r="F33" s="190"/>
      <c r="G33" s="13">
        <v>26</v>
      </c>
      <c r="H33" s="29">
        <v>0</v>
      </c>
      <c r="I33" s="29">
        <v>0</v>
      </c>
    </row>
    <row r="34" spans="1:9" ht="12.75" customHeight="1" x14ac:dyDescent="0.2">
      <c r="A34" s="190" t="s">
        <v>73</v>
      </c>
      <c r="B34" s="190"/>
      <c r="C34" s="190"/>
      <c r="D34" s="190"/>
      <c r="E34" s="190"/>
      <c r="F34" s="190"/>
      <c r="G34" s="13">
        <v>27</v>
      </c>
      <c r="H34" s="29">
        <v>0</v>
      </c>
      <c r="I34" s="29">
        <v>0</v>
      </c>
    </row>
    <row r="35" spans="1:9" ht="12.75" customHeight="1" x14ac:dyDescent="0.2">
      <c r="A35" s="190" t="s">
        <v>74</v>
      </c>
      <c r="B35" s="190"/>
      <c r="C35" s="190"/>
      <c r="D35" s="190"/>
      <c r="E35" s="190"/>
      <c r="F35" s="190"/>
      <c r="G35" s="13">
        <v>28</v>
      </c>
      <c r="H35" s="29">
        <v>0</v>
      </c>
      <c r="I35" s="29">
        <v>0</v>
      </c>
    </row>
    <row r="36" spans="1:9" ht="12.75" customHeight="1" x14ac:dyDescent="0.2">
      <c r="A36" s="190" t="s">
        <v>75</v>
      </c>
      <c r="B36" s="190"/>
      <c r="C36" s="190"/>
      <c r="D36" s="190"/>
      <c r="E36" s="190"/>
      <c r="F36" s="190"/>
      <c r="G36" s="13">
        <v>29</v>
      </c>
      <c r="H36" s="29">
        <v>0</v>
      </c>
      <c r="I36" s="29">
        <v>0</v>
      </c>
    </row>
    <row r="37" spans="1:9" ht="12.75" customHeight="1" x14ac:dyDescent="0.2">
      <c r="A37" s="190" t="s">
        <v>76</v>
      </c>
      <c r="B37" s="190"/>
      <c r="C37" s="190"/>
      <c r="D37" s="190"/>
      <c r="E37" s="190"/>
      <c r="F37" s="190"/>
      <c r="G37" s="13">
        <v>30</v>
      </c>
      <c r="H37" s="29">
        <v>0</v>
      </c>
      <c r="I37" s="29">
        <v>0</v>
      </c>
    </row>
    <row r="38" spans="1:9" ht="12.75" customHeight="1" x14ac:dyDescent="0.2">
      <c r="A38" s="191" t="s">
        <v>77</v>
      </c>
      <c r="B38" s="191"/>
      <c r="C38" s="191"/>
      <c r="D38" s="191"/>
      <c r="E38" s="191"/>
      <c r="F38" s="191"/>
      <c r="G38" s="14">
        <v>31</v>
      </c>
      <c r="H38" s="30">
        <f>H39+H40+H41+H42</f>
        <v>0</v>
      </c>
      <c r="I38" s="30">
        <f>I39+I40+I41+I42</f>
        <v>0</v>
      </c>
    </row>
    <row r="39" spans="1:9" ht="12.75" customHeight="1" x14ac:dyDescent="0.2">
      <c r="A39" s="190" t="s">
        <v>78</v>
      </c>
      <c r="B39" s="190"/>
      <c r="C39" s="190"/>
      <c r="D39" s="190"/>
      <c r="E39" s="190"/>
      <c r="F39" s="190"/>
      <c r="G39" s="13">
        <v>32</v>
      </c>
      <c r="H39" s="29">
        <v>0</v>
      </c>
      <c r="I39" s="29">
        <v>0</v>
      </c>
    </row>
    <row r="40" spans="1:9" ht="27" customHeight="1" x14ac:dyDescent="0.2">
      <c r="A40" s="190" t="s">
        <v>79</v>
      </c>
      <c r="B40" s="190"/>
      <c r="C40" s="190"/>
      <c r="D40" s="190"/>
      <c r="E40" s="190"/>
      <c r="F40" s="190"/>
      <c r="G40" s="13">
        <v>33</v>
      </c>
      <c r="H40" s="29">
        <v>0</v>
      </c>
      <c r="I40" s="29">
        <v>0</v>
      </c>
    </row>
    <row r="41" spans="1:9" ht="12.75" customHeight="1" x14ac:dyDescent="0.2">
      <c r="A41" s="190" t="s">
        <v>80</v>
      </c>
      <c r="B41" s="190"/>
      <c r="C41" s="190"/>
      <c r="D41" s="190"/>
      <c r="E41" s="190"/>
      <c r="F41" s="190"/>
      <c r="G41" s="13">
        <v>34</v>
      </c>
      <c r="H41" s="29">
        <v>0</v>
      </c>
      <c r="I41" s="29">
        <v>0</v>
      </c>
    </row>
    <row r="42" spans="1:9" ht="12.75" customHeight="1" x14ac:dyDescent="0.2">
      <c r="A42" s="190" t="s">
        <v>81</v>
      </c>
      <c r="B42" s="190"/>
      <c r="C42" s="190"/>
      <c r="D42" s="190"/>
      <c r="E42" s="190"/>
      <c r="F42" s="190"/>
      <c r="G42" s="13">
        <v>35</v>
      </c>
      <c r="H42" s="29">
        <v>0</v>
      </c>
      <c r="I42" s="29">
        <v>0</v>
      </c>
    </row>
    <row r="43" spans="1:9" ht="12.75" customHeight="1" x14ac:dyDescent="0.2">
      <c r="A43" s="190" t="s">
        <v>82</v>
      </c>
      <c r="B43" s="190"/>
      <c r="C43" s="190"/>
      <c r="D43" s="190"/>
      <c r="E43" s="190"/>
      <c r="F43" s="190"/>
      <c r="G43" s="13">
        <v>36</v>
      </c>
      <c r="H43" s="29">
        <v>0</v>
      </c>
      <c r="I43" s="29">
        <v>0</v>
      </c>
    </row>
    <row r="44" spans="1:9" ht="12.75" customHeight="1" x14ac:dyDescent="0.2">
      <c r="A44" s="192" t="s">
        <v>83</v>
      </c>
      <c r="B44" s="192"/>
      <c r="C44" s="192"/>
      <c r="D44" s="192"/>
      <c r="E44" s="192"/>
      <c r="F44" s="192"/>
      <c r="G44" s="14">
        <v>37</v>
      </c>
      <c r="H44" s="30">
        <f>H45+H53+H60+H70</f>
        <v>59087920</v>
      </c>
      <c r="I44" s="30">
        <f>I45+I53+I60+I70</f>
        <v>48120719</v>
      </c>
    </row>
    <row r="45" spans="1:9" ht="12.75" customHeight="1" x14ac:dyDescent="0.2">
      <c r="A45" s="191" t="s">
        <v>84</v>
      </c>
      <c r="B45" s="191"/>
      <c r="C45" s="191"/>
      <c r="D45" s="191"/>
      <c r="E45" s="191"/>
      <c r="F45" s="191"/>
      <c r="G45" s="14">
        <v>38</v>
      </c>
      <c r="H45" s="30">
        <f>SUM(H46:H52)</f>
        <v>451721</v>
      </c>
      <c r="I45" s="30">
        <f>SUM(I46:I52)</f>
        <v>740211</v>
      </c>
    </row>
    <row r="46" spans="1:9" ht="12.75" customHeight="1" x14ac:dyDescent="0.2">
      <c r="A46" s="190" t="s">
        <v>85</v>
      </c>
      <c r="B46" s="190"/>
      <c r="C46" s="190"/>
      <c r="D46" s="190"/>
      <c r="E46" s="190"/>
      <c r="F46" s="190"/>
      <c r="G46" s="13">
        <v>39</v>
      </c>
      <c r="H46" s="29">
        <v>438011</v>
      </c>
      <c r="I46" s="29">
        <v>724541</v>
      </c>
    </row>
    <row r="47" spans="1:9" ht="12.75" customHeight="1" x14ac:dyDescent="0.2">
      <c r="A47" s="190" t="s">
        <v>86</v>
      </c>
      <c r="B47" s="190"/>
      <c r="C47" s="190"/>
      <c r="D47" s="190"/>
      <c r="E47" s="190"/>
      <c r="F47" s="190"/>
      <c r="G47" s="13">
        <v>40</v>
      </c>
      <c r="H47" s="29">
        <v>0</v>
      </c>
      <c r="I47" s="29">
        <v>0</v>
      </c>
    </row>
    <row r="48" spans="1:9" ht="12.75" customHeight="1" x14ac:dyDescent="0.2">
      <c r="A48" s="190" t="s">
        <v>87</v>
      </c>
      <c r="B48" s="190"/>
      <c r="C48" s="190"/>
      <c r="D48" s="190"/>
      <c r="E48" s="190"/>
      <c r="F48" s="190"/>
      <c r="G48" s="13">
        <v>41</v>
      </c>
      <c r="H48" s="29">
        <v>0</v>
      </c>
      <c r="I48" s="29">
        <v>0</v>
      </c>
    </row>
    <row r="49" spans="1:9" ht="12.75" customHeight="1" x14ac:dyDescent="0.2">
      <c r="A49" s="190" t="s">
        <v>88</v>
      </c>
      <c r="B49" s="190"/>
      <c r="C49" s="190"/>
      <c r="D49" s="190"/>
      <c r="E49" s="190"/>
      <c r="F49" s="190"/>
      <c r="G49" s="13">
        <v>42</v>
      </c>
      <c r="H49" s="29">
        <v>13710</v>
      </c>
      <c r="I49" s="29">
        <v>15670</v>
      </c>
    </row>
    <row r="50" spans="1:9" ht="12.75" customHeight="1" x14ac:dyDescent="0.2">
      <c r="A50" s="190" t="s">
        <v>89</v>
      </c>
      <c r="B50" s="190"/>
      <c r="C50" s="190"/>
      <c r="D50" s="190"/>
      <c r="E50" s="190"/>
      <c r="F50" s="190"/>
      <c r="G50" s="13">
        <v>43</v>
      </c>
      <c r="H50" s="29">
        <v>0</v>
      </c>
      <c r="I50" s="29">
        <v>0</v>
      </c>
    </row>
    <row r="51" spans="1:9" ht="12.75" customHeight="1" x14ac:dyDescent="0.2">
      <c r="A51" s="190" t="s">
        <v>90</v>
      </c>
      <c r="B51" s="190"/>
      <c r="C51" s="190"/>
      <c r="D51" s="190"/>
      <c r="E51" s="190"/>
      <c r="F51" s="190"/>
      <c r="G51" s="13">
        <v>44</v>
      </c>
      <c r="H51" s="29">
        <v>0</v>
      </c>
      <c r="I51" s="29">
        <v>0</v>
      </c>
    </row>
    <row r="52" spans="1:9" ht="12.75" customHeight="1" x14ac:dyDescent="0.2">
      <c r="A52" s="190" t="s">
        <v>91</v>
      </c>
      <c r="B52" s="190"/>
      <c r="C52" s="190"/>
      <c r="D52" s="190"/>
      <c r="E52" s="190"/>
      <c r="F52" s="190"/>
      <c r="G52" s="13">
        <v>45</v>
      </c>
      <c r="H52" s="29">
        <v>0</v>
      </c>
      <c r="I52" s="29">
        <v>0</v>
      </c>
    </row>
    <row r="53" spans="1:9" ht="12.75" customHeight="1" x14ac:dyDescent="0.2">
      <c r="A53" s="191" t="s">
        <v>92</v>
      </c>
      <c r="B53" s="191"/>
      <c r="C53" s="191"/>
      <c r="D53" s="191"/>
      <c r="E53" s="191"/>
      <c r="F53" s="191"/>
      <c r="G53" s="14">
        <v>46</v>
      </c>
      <c r="H53" s="30">
        <f>SUM(H54:H59)</f>
        <v>7345797</v>
      </c>
      <c r="I53" s="30">
        <f>SUM(I54:I59)</f>
        <v>8707854</v>
      </c>
    </row>
    <row r="54" spans="1:9" ht="12.75" customHeight="1" x14ac:dyDescent="0.2">
      <c r="A54" s="190" t="s">
        <v>93</v>
      </c>
      <c r="B54" s="190"/>
      <c r="C54" s="190"/>
      <c r="D54" s="190"/>
      <c r="E54" s="190"/>
      <c r="F54" s="190"/>
      <c r="G54" s="13">
        <v>47</v>
      </c>
      <c r="H54" s="29">
        <v>1288253</v>
      </c>
      <c r="I54" s="29">
        <f>1418004+28278-908986</f>
        <v>537296</v>
      </c>
    </row>
    <row r="55" spans="1:9" ht="23.45" customHeight="1" x14ac:dyDescent="0.2">
      <c r="A55" s="190" t="s">
        <v>94</v>
      </c>
      <c r="B55" s="190"/>
      <c r="C55" s="190"/>
      <c r="D55" s="190"/>
      <c r="E55" s="190"/>
      <c r="F55" s="190"/>
      <c r="G55" s="13">
        <v>48</v>
      </c>
      <c r="H55" s="29">
        <v>0</v>
      </c>
      <c r="I55" s="29">
        <v>0</v>
      </c>
    </row>
    <row r="56" spans="1:9" ht="12.75" customHeight="1" x14ac:dyDescent="0.2">
      <c r="A56" s="190" t="s">
        <v>95</v>
      </c>
      <c r="B56" s="190"/>
      <c r="C56" s="190"/>
      <c r="D56" s="190"/>
      <c r="E56" s="190"/>
      <c r="F56" s="190"/>
      <c r="G56" s="13">
        <v>49</v>
      </c>
      <c r="H56" s="29">
        <v>413226</v>
      </c>
      <c r="I56" s="29">
        <v>841821</v>
      </c>
    </row>
    <row r="57" spans="1:9" ht="12.75" customHeight="1" x14ac:dyDescent="0.2">
      <c r="A57" s="190" t="s">
        <v>96</v>
      </c>
      <c r="B57" s="190"/>
      <c r="C57" s="190"/>
      <c r="D57" s="190"/>
      <c r="E57" s="190"/>
      <c r="F57" s="190"/>
      <c r="G57" s="13">
        <v>50</v>
      </c>
      <c r="H57" s="29">
        <v>24174</v>
      </c>
      <c r="I57" s="29">
        <v>6329</v>
      </c>
    </row>
    <row r="58" spans="1:9" ht="12.75" customHeight="1" x14ac:dyDescent="0.2">
      <c r="A58" s="190" t="s">
        <v>97</v>
      </c>
      <c r="B58" s="190"/>
      <c r="C58" s="190"/>
      <c r="D58" s="190"/>
      <c r="E58" s="190"/>
      <c r="F58" s="190"/>
      <c r="G58" s="13">
        <v>51</v>
      </c>
      <c r="H58" s="29">
        <v>4162721</v>
      </c>
      <c r="I58" s="29">
        <v>3071078</v>
      </c>
    </row>
    <row r="59" spans="1:9" ht="12.75" customHeight="1" x14ac:dyDescent="0.2">
      <c r="A59" s="190" t="s">
        <v>98</v>
      </c>
      <c r="B59" s="190"/>
      <c r="C59" s="190"/>
      <c r="D59" s="190"/>
      <c r="E59" s="190"/>
      <c r="F59" s="190"/>
      <c r="G59" s="13">
        <v>52</v>
      </c>
      <c r="H59" s="29">
        <v>1457423</v>
      </c>
      <c r="I59" s="29">
        <v>4251330</v>
      </c>
    </row>
    <row r="60" spans="1:9" ht="12.75" customHeight="1" x14ac:dyDescent="0.2">
      <c r="A60" s="191" t="s">
        <v>99</v>
      </c>
      <c r="B60" s="191"/>
      <c r="C60" s="191"/>
      <c r="D60" s="191"/>
      <c r="E60" s="191"/>
      <c r="F60" s="191"/>
      <c r="G60" s="14">
        <v>53</v>
      </c>
      <c r="H60" s="30">
        <f>SUM(H61:H69)</f>
        <v>24626866</v>
      </c>
      <c r="I60" s="30">
        <f>SUM(I61:I69)</f>
        <v>25918003</v>
      </c>
    </row>
    <row r="61" spans="1:9" ht="12.75" customHeight="1" x14ac:dyDescent="0.2">
      <c r="A61" s="190" t="s">
        <v>100</v>
      </c>
      <c r="B61" s="190"/>
      <c r="C61" s="190"/>
      <c r="D61" s="190"/>
      <c r="E61" s="190"/>
      <c r="F61" s="190"/>
      <c r="G61" s="13">
        <v>54</v>
      </c>
      <c r="H61" s="29">
        <v>0</v>
      </c>
      <c r="I61" s="29">
        <v>0</v>
      </c>
    </row>
    <row r="62" spans="1:9" ht="27.6" customHeight="1" x14ac:dyDescent="0.2">
      <c r="A62" s="190" t="s">
        <v>101</v>
      </c>
      <c r="B62" s="190"/>
      <c r="C62" s="190"/>
      <c r="D62" s="190"/>
      <c r="E62" s="190"/>
      <c r="F62" s="190"/>
      <c r="G62" s="13">
        <v>55</v>
      </c>
      <c r="H62" s="29">
        <v>0</v>
      </c>
      <c r="I62" s="29">
        <v>0</v>
      </c>
    </row>
    <row r="63" spans="1:9" ht="12.75" customHeight="1" x14ac:dyDescent="0.2">
      <c r="A63" s="190" t="s">
        <v>102</v>
      </c>
      <c r="B63" s="190"/>
      <c r="C63" s="190"/>
      <c r="D63" s="190"/>
      <c r="E63" s="190"/>
      <c r="F63" s="190"/>
      <c r="G63" s="13">
        <v>56</v>
      </c>
      <c r="H63" s="29">
        <v>24626866</v>
      </c>
      <c r="I63" s="29">
        <v>25918003</v>
      </c>
    </row>
    <row r="64" spans="1:9" ht="25.9" customHeight="1" x14ac:dyDescent="0.2">
      <c r="A64" s="190" t="s">
        <v>103</v>
      </c>
      <c r="B64" s="190"/>
      <c r="C64" s="190"/>
      <c r="D64" s="190"/>
      <c r="E64" s="190"/>
      <c r="F64" s="190"/>
      <c r="G64" s="13">
        <v>57</v>
      </c>
      <c r="H64" s="29">
        <v>0</v>
      </c>
      <c r="I64" s="29">
        <v>0</v>
      </c>
    </row>
    <row r="65" spans="1:9" ht="21.6" customHeight="1" x14ac:dyDescent="0.2">
      <c r="A65" s="190" t="s">
        <v>104</v>
      </c>
      <c r="B65" s="190"/>
      <c r="C65" s="190"/>
      <c r="D65" s="190"/>
      <c r="E65" s="190"/>
      <c r="F65" s="190"/>
      <c r="G65" s="13">
        <v>58</v>
      </c>
      <c r="H65" s="29">
        <v>0</v>
      </c>
      <c r="I65" s="29">
        <v>0</v>
      </c>
    </row>
    <row r="66" spans="1:9" ht="21.6" customHeight="1" x14ac:dyDescent="0.2">
      <c r="A66" s="190" t="s">
        <v>105</v>
      </c>
      <c r="B66" s="190"/>
      <c r="C66" s="190"/>
      <c r="D66" s="190"/>
      <c r="E66" s="190"/>
      <c r="F66" s="190"/>
      <c r="G66" s="13">
        <v>59</v>
      </c>
      <c r="H66" s="29">
        <v>0</v>
      </c>
      <c r="I66" s="29">
        <v>0</v>
      </c>
    </row>
    <row r="67" spans="1:9" ht="12.75" customHeight="1" x14ac:dyDescent="0.2">
      <c r="A67" s="190" t="s">
        <v>106</v>
      </c>
      <c r="B67" s="190"/>
      <c r="C67" s="190"/>
      <c r="D67" s="190"/>
      <c r="E67" s="190"/>
      <c r="F67" s="190"/>
      <c r="G67" s="13">
        <v>60</v>
      </c>
      <c r="H67" s="29">
        <v>0</v>
      </c>
      <c r="I67" s="29">
        <v>0</v>
      </c>
    </row>
    <row r="68" spans="1:9" ht="12.75" customHeight="1" x14ac:dyDescent="0.2">
      <c r="A68" s="190" t="s">
        <v>107</v>
      </c>
      <c r="B68" s="190"/>
      <c r="C68" s="190"/>
      <c r="D68" s="190"/>
      <c r="E68" s="190"/>
      <c r="F68" s="190"/>
      <c r="G68" s="13">
        <v>61</v>
      </c>
      <c r="H68" s="29">
        <v>0</v>
      </c>
      <c r="I68" s="29">
        <v>0</v>
      </c>
    </row>
    <row r="69" spans="1:9" ht="12.75" customHeight="1" x14ac:dyDescent="0.2">
      <c r="A69" s="190" t="s">
        <v>108</v>
      </c>
      <c r="B69" s="190"/>
      <c r="C69" s="190"/>
      <c r="D69" s="190"/>
      <c r="E69" s="190"/>
      <c r="F69" s="190"/>
      <c r="G69" s="13">
        <v>62</v>
      </c>
      <c r="H69" s="29">
        <v>0</v>
      </c>
      <c r="I69" s="29">
        <v>0</v>
      </c>
    </row>
    <row r="70" spans="1:9" ht="12.75" customHeight="1" x14ac:dyDescent="0.2">
      <c r="A70" s="190" t="s">
        <v>109</v>
      </c>
      <c r="B70" s="190"/>
      <c r="C70" s="190"/>
      <c r="D70" s="190"/>
      <c r="E70" s="190"/>
      <c r="F70" s="190"/>
      <c r="G70" s="13">
        <v>63</v>
      </c>
      <c r="H70" s="29">
        <v>26663536</v>
      </c>
      <c r="I70" s="29">
        <v>12754651</v>
      </c>
    </row>
    <row r="71" spans="1:9" ht="12.75" customHeight="1" x14ac:dyDescent="0.2">
      <c r="A71" s="206" t="s">
        <v>110</v>
      </c>
      <c r="B71" s="206"/>
      <c r="C71" s="206"/>
      <c r="D71" s="206"/>
      <c r="E71" s="206"/>
      <c r="F71" s="206"/>
      <c r="G71" s="13">
        <v>64</v>
      </c>
      <c r="H71" s="29">
        <v>129299</v>
      </c>
      <c r="I71" s="29">
        <v>284447</v>
      </c>
    </row>
    <row r="72" spans="1:9" ht="12.75" customHeight="1" x14ac:dyDescent="0.2">
      <c r="A72" s="192" t="s">
        <v>111</v>
      </c>
      <c r="B72" s="192"/>
      <c r="C72" s="192"/>
      <c r="D72" s="192"/>
      <c r="E72" s="192"/>
      <c r="F72" s="192"/>
      <c r="G72" s="14">
        <v>65</v>
      </c>
      <c r="H72" s="30">
        <f>H8+H9+H44+H71</f>
        <v>897613287</v>
      </c>
      <c r="I72" s="30">
        <f>I8+I9+I44+I71</f>
        <v>877225568</v>
      </c>
    </row>
    <row r="73" spans="1:9" ht="12.75" customHeight="1" x14ac:dyDescent="0.2">
      <c r="A73" s="206" t="s">
        <v>112</v>
      </c>
      <c r="B73" s="206"/>
      <c r="C73" s="206"/>
      <c r="D73" s="206"/>
      <c r="E73" s="206"/>
      <c r="F73" s="206"/>
      <c r="G73" s="13">
        <v>66</v>
      </c>
      <c r="H73" s="29">
        <v>0</v>
      </c>
      <c r="I73" s="29">
        <v>0</v>
      </c>
    </row>
    <row r="74" spans="1:9" x14ac:dyDescent="0.2">
      <c r="A74" s="208" t="s">
        <v>113</v>
      </c>
      <c r="B74" s="209"/>
      <c r="C74" s="209"/>
      <c r="D74" s="209"/>
      <c r="E74" s="209"/>
      <c r="F74" s="209"/>
      <c r="G74" s="209"/>
      <c r="H74" s="209"/>
      <c r="I74" s="209"/>
    </row>
    <row r="75" spans="1:9" ht="12.75" customHeight="1" x14ac:dyDescent="0.2">
      <c r="A75" s="192" t="s">
        <v>114</v>
      </c>
      <c r="B75" s="192"/>
      <c r="C75" s="192"/>
      <c r="D75" s="192"/>
      <c r="E75" s="192"/>
      <c r="F75" s="192"/>
      <c r="G75" s="14">
        <v>67</v>
      </c>
      <c r="H75" s="30">
        <f>H76+H77+H78+H84+H85+H91+H94+H97</f>
        <v>489813046</v>
      </c>
      <c r="I75" s="30">
        <f>I76+I77+I78+I84+I85+I91+I94+I97</f>
        <v>469717036</v>
      </c>
    </row>
    <row r="76" spans="1:9" ht="12.75" customHeight="1" x14ac:dyDescent="0.2">
      <c r="A76" s="190" t="s">
        <v>115</v>
      </c>
      <c r="B76" s="190"/>
      <c r="C76" s="190"/>
      <c r="D76" s="190"/>
      <c r="E76" s="190"/>
      <c r="F76" s="190"/>
      <c r="G76" s="13">
        <v>68</v>
      </c>
      <c r="H76" s="29">
        <v>482507730</v>
      </c>
      <c r="I76" s="29">
        <v>482507730</v>
      </c>
    </row>
    <row r="77" spans="1:9" ht="12.75" customHeight="1" x14ac:dyDescent="0.2">
      <c r="A77" s="190" t="s">
        <v>116</v>
      </c>
      <c r="B77" s="190"/>
      <c r="C77" s="190"/>
      <c r="D77" s="190"/>
      <c r="E77" s="190"/>
      <c r="F77" s="190"/>
      <c r="G77" s="13">
        <v>69</v>
      </c>
      <c r="H77" s="29">
        <v>234210922</v>
      </c>
      <c r="I77" s="29">
        <v>234210922</v>
      </c>
    </row>
    <row r="78" spans="1:9" ht="12.75" customHeight="1" x14ac:dyDescent="0.2">
      <c r="A78" s="191" t="s">
        <v>117</v>
      </c>
      <c r="B78" s="191"/>
      <c r="C78" s="191"/>
      <c r="D78" s="191"/>
      <c r="E78" s="191"/>
      <c r="F78" s="191"/>
      <c r="G78" s="14">
        <v>70</v>
      </c>
      <c r="H78" s="30">
        <f>SUM(H79:H83)</f>
        <v>0</v>
      </c>
      <c r="I78" s="30">
        <f>SUM(I79:I83)</f>
        <v>0</v>
      </c>
    </row>
    <row r="79" spans="1:9" ht="12.75" customHeight="1" x14ac:dyDescent="0.2">
      <c r="A79" s="190" t="s">
        <v>118</v>
      </c>
      <c r="B79" s="190"/>
      <c r="C79" s="190"/>
      <c r="D79" s="190"/>
      <c r="E79" s="190"/>
      <c r="F79" s="190"/>
      <c r="G79" s="13">
        <v>71</v>
      </c>
      <c r="H79" s="29">
        <v>0</v>
      </c>
      <c r="I79" s="29">
        <v>0</v>
      </c>
    </row>
    <row r="80" spans="1:9" ht="12.75" customHeight="1" x14ac:dyDescent="0.2">
      <c r="A80" s="190" t="s">
        <v>119</v>
      </c>
      <c r="B80" s="190"/>
      <c r="C80" s="190"/>
      <c r="D80" s="190"/>
      <c r="E80" s="190"/>
      <c r="F80" s="190"/>
      <c r="G80" s="13">
        <v>72</v>
      </c>
      <c r="H80" s="29">
        <v>0</v>
      </c>
      <c r="I80" s="29">
        <v>0</v>
      </c>
    </row>
    <row r="81" spans="1:9" ht="12.75" customHeight="1" x14ac:dyDescent="0.2">
      <c r="A81" s="190" t="s">
        <v>120</v>
      </c>
      <c r="B81" s="190"/>
      <c r="C81" s="190"/>
      <c r="D81" s="190"/>
      <c r="E81" s="190"/>
      <c r="F81" s="190"/>
      <c r="G81" s="13">
        <v>73</v>
      </c>
      <c r="H81" s="29">
        <v>0</v>
      </c>
      <c r="I81" s="29">
        <v>0</v>
      </c>
    </row>
    <row r="82" spans="1:9" ht="12.75" customHeight="1" x14ac:dyDescent="0.2">
      <c r="A82" s="190" t="s">
        <v>121</v>
      </c>
      <c r="B82" s="190"/>
      <c r="C82" s="190"/>
      <c r="D82" s="190"/>
      <c r="E82" s="190"/>
      <c r="F82" s="190"/>
      <c r="G82" s="13">
        <v>74</v>
      </c>
      <c r="H82" s="29">
        <v>0</v>
      </c>
      <c r="I82" s="29">
        <v>0</v>
      </c>
    </row>
    <row r="83" spans="1:9" ht="12.75" customHeight="1" x14ac:dyDescent="0.2">
      <c r="A83" s="190" t="s">
        <v>122</v>
      </c>
      <c r="B83" s="190"/>
      <c r="C83" s="190"/>
      <c r="D83" s="190"/>
      <c r="E83" s="190"/>
      <c r="F83" s="190"/>
      <c r="G83" s="13">
        <v>75</v>
      </c>
      <c r="H83" s="29">
        <v>0</v>
      </c>
      <c r="I83" s="29">
        <v>0</v>
      </c>
    </row>
    <row r="84" spans="1:9" ht="12.75" customHeight="1" x14ac:dyDescent="0.2">
      <c r="A84" s="207" t="s">
        <v>123</v>
      </c>
      <c r="B84" s="207"/>
      <c r="C84" s="207"/>
      <c r="D84" s="207"/>
      <c r="E84" s="207"/>
      <c r="F84" s="207"/>
      <c r="G84" s="102">
        <v>76</v>
      </c>
      <c r="H84" s="103">
        <v>0</v>
      </c>
      <c r="I84" s="103">
        <v>0</v>
      </c>
    </row>
    <row r="85" spans="1:9" ht="12.75" customHeight="1" x14ac:dyDescent="0.2">
      <c r="A85" s="191" t="s">
        <v>399</v>
      </c>
      <c r="B85" s="191"/>
      <c r="C85" s="191"/>
      <c r="D85" s="191"/>
      <c r="E85" s="191"/>
      <c r="F85" s="191"/>
      <c r="G85" s="14">
        <v>77</v>
      </c>
      <c r="H85" s="30">
        <f>H86+H87+H88+H89+H90</f>
        <v>0</v>
      </c>
      <c r="I85" s="30">
        <f>I86+I87+I88+I89+I90</f>
        <v>0</v>
      </c>
    </row>
    <row r="86" spans="1:9" ht="25.5" customHeight="1" x14ac:dyDescent="0.2">
      <c r="A86" s="190" t="s">
        <v>400</v>
      </c>
      <c r="B86" s="190"/>
      <c r="C86" s="190"/>
      <c r="D86" s="190"/>
      <c r="E86" s="190"/>
      <c r="F86" s="190"/>
      <c r="G86" s="13">
        <v>78</v>
      </c>
      <c r="H86" s="29">
        <v>0</v>
      </c>
      <c r="I86" s="29">
        <v>0</v>
      </c>
    </row>
    <row r="87" spans="1:9" ht="12.75" customHeight="1" x14ac:dyDescent="0.2">
      <c r="A87" s="190" t="s">
        <v>124</v>
      </c>
      <c r="B87" s="190"/>
      <c r="C87" s="190"/>
      <c r="D87" s="190"/>
      <c r="E87" s="190"/>
      <c r="F87" s="190"/>
      <c r="G87" s="13">
        <v>79</v>
      </c>
      <c r="H87" s="29">
        <v>0</v>
      </c>
      <c r="I87" s="29">
        <v>0</v>
      </c>
    </row>
    <row r="88" spans="1:9" ht="12.75" customHeight="1" x14ac:dyDescent="0.2">
      <c r="A88" s="190" t="s">
        <v>125</v>
      </c>
      <c r="B88" s="190"/>
      <c r="C88" s="190"/>
      <c r="D88" s="190"/>
      <c r="E88" s="190"/>
      <c r="F88" s="190"/>
      <c r="G88" s="13">
        <v>80</v>
      </c>
      <c r="H88" s="29">
        <v>0</v>
      </c>
      <c r="I88" s="29">
        <v>0</v>
      </c>
    </row>
    <row r="89" spans="1:9" ht="12.75" customHeight="1" x14ac:dyDescent="0.2">
      <c r="A89" s="190" t="s">
        <v>401</v>
      </c>
      <c r="B89" s="190"/>
      <c r="C89" s="190"/>
      <c r="D89" s="190"/>
      <c r="E89" s="190"/>
      <c r="F89" s="190"/>
      <c r="G89" s="13">
        <v>81</v>
      </c>
      <c r="H89" s="29">
        <v>0</v>
      </c>
      <c r="I89" s="29">
        <v>0</v>
      </c>
    </row>
    <row r="90" spans="1:9" ht="25.5" customHeight="1" x14ac:dyDescent="0.2">
      <c r="A90" s="190" t="s">
        <v>402</v>
      </c>
      <c r="B90" s="190"/>
      <c r="C90" s="190"/>
      <c r="D90" s="190"/>
      <c r="E90" s="190"/>
      <c r="F90" s="190"/>
      <c r="G90" s="13">
        <v>82</v>
      </c>
      <c r="H90" s="29">
        <v>0</v>
      </c>
      <c r="I90" s="29">
        <v>0</v>
      </c>
    </row>
    <row r="91" spans="1:9" ht="24" customHeight="1" x14ac:dyDescent="0.2">
      <c r="A91" s="191" t="s">
        <v>403</v>
      </c>
      <c r="B91" s="191"/>
      <c r="C91" s="191"/>
      <c r="D91" s="191"/>
      <c r="E91" s="191"/>
      <c r="F91" s="191"/>
      <c r="G91" s="14">
        <v>83</v>
      </c>
      <c r="H91" s="30">
        <f>H92-H93</f>
        <v>-119422493</v>
      </c>
      <c r="I91" s="30">
        <f>I92-I93</f>
        <v>-226905606</v>
      </c>
    </row>
    <row r="92" spans="1:9" ht="12.75" customHeight="1" x14ac:dyDescent="0.2">
      <c r="A92" s="190" t="s">
        <v>126</v>
      </c>
      <c r="B92" s="190"/>
      <c r="C92" s="190"/>
      <c r="D92" s="190"/>
      <c r="E92" s="190"/>
      <c r="F92" s="190"/>
      <c r="G92" s="13">
        <v>84</v>
      </c>
      <c r="H92" s="29">
        <v>0</v>
      </c>
      <c r="I92" s="29">
        <v>0</v>
      </c>
    </row>
    <row r="93" spans="1:9" ht="12.75" customHeight="1" x14ac:dyDescent="0.2">
      <c r="A93" s="190" t="s">
        <v>127</v>
      </c>
      <c r="B93" s="190"/>
      <c r="C93" s="190"/>
      <c r="D93" s="190"/>
      <c r="E93" s="190"/>
      <c r="F93" s="190"/>
      <c r="G93" s="13">
        <v>85</v>
      </c>
      <c r="H93" s="29">
        <v>119422493</v>
      </c>
      <c r="I93" s="29">
        <f>+H93+H96</f>
        <v>226905606</v>
      </c>
    </row>
    <row r="94" spans="1:9" ht="12.75" customHeight="1" x14ac:dyDescent="0.2">
      <c r="A94" s="191" t="s">
        <v>404</v>
      </c>
      <c r="B94" s="191"/>
      <c r="C94" s="191"/>
      <c r="D94" s="191"/>
      <c r="E94" s="191"/>
      <c r="F94" s="191"/>
      <c r="G94" s="14">
        <v>86</v>
      </c>
      <c r="H94" s="30">
        <f>H95-H96</f>
        <v>-107483113</v>
      </c>
      <c r="I94" s="30">
        <f>I95-I96</f>
        <v>-20096010</v>
      </c>
    </row>
    <row r="95" spans="1:9" ht="12.75" customHeight="1" x14ac:dyDescent="0.2">
      <c r="A95" s="190" t="s">
        <v>128</v>
      </c>
      <c r="B95" s="190"/>
      <c r="C95" s="190"/>
      <c r="D95" s="190"/>
      <c r="E95" s="190"/>
      <c r="F95" s="190"/>
      <c r="G95" s="13">
        <v>87</v>
      </c>
      <c r="H95" s="29">
        <v>0</v>
      </c>
      <c r="I95" s="29">
        <v>0</v>
      </c>
    </row>
    <row r="96" spans="1:9" ht="12.75" customHeight="1" x14ac:dyDescent="0.2">
      <c r="A96" s="190" t="s">
        <v>129</v>
      </c>
      <c r="B96" s="190"/>
      <c r="C96" s="190"/>
      <c r="D96" s="190"/>
      <c r="E96" s="190"/>
      <c r="F96" s="190"/>
      <c r="G96" s="13">
        <v>88</v>
      </c>
      <c r="H96" s="29">
        <v>107483113</v>
      </c>
      <c r="I96" s="29">
        <v>20096010</v>
      </c>
    </row>
    <row r="97" spans="1:9" ht="12.75" customHeight="1" x14ac:dyDescent="0.2">
      <c r="A97" s="190" t="s">
        <v>130</v>
      </c>
      <c r="B97" s="190"/>
      <c r="C97" s="190"/>
      <c r="D97" s="190"/>
      <c r="E97" s="190"/>
      <c r="F97" s="190"/>
      <c r="G97" s="13">
        <v>89</v>
      </c>
      <c r="H97" s="29">
        <v>0</v>
      </c>
      <c r="I97" s="29">
        <v>0</v>
      </c>
    </row>
    <row r="98" spans="1:9" ht="12.75" customHeight="1" x14ac:dyDescent="0.2">
      <c r="A98" s="192" t="s">
        <v>405</v>
      </c>
      <c r="B98" s="192"/>
      <c r="C98" s="192"/>
      <c r="D98" s="192"/>
      <c r="E98" s="192"/>
      <c r="F98" s="192"/>
      <c r="G98" s="14">
        <v>90</v>
      </c>
      <c r="H98" s="30">
        <f>SUM(H99:H104)</f>
        <v>484001</v>
      </c>
      <c r="I98" s="30">
        <f>SUM(I99:I104)</f>
        <v>484001</v>
      </c>
    </row>
    <row r="99" spans="1:9" ht="31.9" customHeight="1" x14ac:dyDescent="0.2">
      <c r="A99" s="190" t="s">
        <v>131</v>
      </c>
      <c r="B99" s="190"/>
      <c r="C99" s="190"/>
      <c r="D99" s="190"/>
      <c r="E99" s="190"/>
      <c r="F99" s="190"/>
      <c r="G99" s="13">
        <v>91</v>
      </c>
      <c r="H99" s="29">
        <v>484001</v>
      </c>
      <c r="I99" s="29">
        <v>484001</v>
      </c>
    </row>
    <row r="100" spans="1:9" ht="12.75" customHeight="1" x14ac:dyDescent="0.2">
      <c r="A100" s="190" t="s">
        <v>132</v>
      </c>
      <c r="B100" s="190"/>
      <c r="C100" s="190"/>
      <c r="D100" s="190"/>
      <c r="E100" s="190"/>
      <c r="F100" s="190"/>
      <c r="G100" s="13">
        <v>92</v>
      </c>
      <c r="H100" s="29">
        <v>0</v>
      </c>
      <c r="I100" s="29">
        <v>0</v>
      </c>
    </row>
    <row r="101" spans="1:9" ht="12.75" customHeight="1" x14ac:dyDescent="0.2">
      <c r="A101" s="190" t="s">
        <v>133</v>
      </c>
      <c r="B101" s="190"/>
      <c r="C101" s="190"/>
      <c r="D101" s="190"/>
      <c r="E101" s="190"/>
      <c r="F101" s="190"/>
      <c r="G101" s="13">
        <v>93</v>
      </c>
      <c r="H101" s="29">
        <v>0</v>
      </c>
      <c r="I101" s="29">
        <v>0</v>
      </c>
    </row>
    <row r="102" spans="1:9" ht="12.75" customHeight="1" x14ac:dyDescent="0.2">
      <c r="A102" s="190" t="s">
        <v>134</v>
      </c>
      <c r="B102" s="190"/>
      <c r="C102" s="190"/>
      <c r="D102" s="190"/>
      <c r="E102" s="190"/>
      <c r="F102" s="190"/>
      <c r="G102" s="13">
        <v>94</v>
      </c>
      <c r="H102" s="29">
        <v>0</v>
      </c>
      <c r="I102" s="29">
        <v>0</v>
      </c>
    </row>
    <row r="103" spans="1:9" ht="12.75" customHeight="1" x14ac:dyDescent="0.2">
      <c r="A103" s="190" t="s">
        <v>135</v>
      </c>
      <c r="B103" s="190"/>
      <c r="C103" s="190"/>
      <c r="D103" s="190"/>
      <c r="E103" s="190"/>
      <c r="F103" s="190"/>
      <c r="G103" s="13">
        <v>95</v>
      </c>
      <c r="H103" s="29">
        <v>0</v>
      </c>
      <c r="I103" s="29">
        <v>0</v>
      </c>
    </row>
    <row r="104" spans="1:9" ht="12.75" customHeight="1" x14ac:dyDescent="0.2">
      <c r="A104" s="190" t="s">
        <v>136</v>
      </c>
      <c r="B104" s="190"/>
      <c r="C104" s="190"/>
      <c r="D104" s="190"/>
      <c r="E104" s="190"/>
      <c r="F104" s="190"/>
      <c r="G104" s="13">
        <v>96</v>
      </c>
      <c r="H104" s="29">
        <v>0</v>
      </c>
      <c r="I104" s="29">
        <v>0</v>
      </c>
    </row>
    <row r="105" spans="1:9" ht="12.75" customHeight="1" x14ac:dyDescent="0.2">
      <c r="A105" s="192" t="s">
        <v>406</v>
      </c>
      <c r="B105" s="192"/>
      <c r="C105" s="192"/>
      <c r="D105" s="192"/>
      <c r="E105" s="192"/>
      <c r="F105" s="192"/>
      <c r="G105" s="14">
        <v>97</v>
      </c>
      <c r="H105" s="30">
        <f>SUM(H106:H116)</f>
        <v>252534489</v>
      </c>
      <c r="I105" s="30">
        <f>SUM(I106:I116)</f>
        <v>253160406</v>
      </c>
    </row>
    <row r="106" spans="1:9" ht="12.75" customHeight="1" x14ac:dyDescent="0.2">
      <c r="A106" s="190" t="s">
        <v>137</v>
      </c>
      <c r="B106" s="190"/>
      <c r="C106" s="190"/>
      <c r="D106" s="190"/>
      <c r="E106" s="190"/>
      <c r="F106" s="190"/>
      <c r="G106" s="13">
        <v>98</v>
      </c>
      <c r="H106" s="29">
        <v>0</v>
      </c>
      <c r="I106" s="29">
        <v>0</v>
      </c>
    </row>
    <row r="107" spans="1:9" ht="24.6" customHeight="1" x14ac:dyDescent="0.2">
      <c r="A107" s="190" t="s">
        <v>138</v>
      </c>
      <c r="B107" s="190"/>
      <c r="C107" s="190"/>
      <c r="D107" s="190"/>
      <c r="E107" s="190"/>
      <c r="F107" s="190"/>
      <c r="G107" s="13">
        <v>99</v>
      </c>
      <c r="H107" s="29">
        <v>0</v>
      </c>
      <c r="I107" s="29">
        <v>0</v>
      </c>
    </row>
    <row r="108" spans="1:9" ht="12.75" customHeight="1" x14ac:dyDescent="0.2">
      <c r="A108" s="190" t="s">
        <v>139</v>
      </c>
      <c r="B108" s="190"/>
      <c r="C108" s="190"/>
      <c r="D108" s="190"/>
      <c r="E108" s="190"/>
      <c r="F108" s="190"/>
      <c r="G108" s="13">
        <v>100</v>
      </c>
      <c r="H108" s="29">
        <v>0</v>
      </c>
      <c r="I108" s="29">
        <v>0</v>
      </c>
    </row>
    <row r="109" spans="1:9" ht="21.6" customHeight="1" x14ac:dyDescent="0.2">
      <c r="A109" s="190" t="s">
        <v>140</v>
      </c>
      <c r="B109" s="190"/>
      <c r="C109" s="190"/>
      <c r="D109" s="190"/>
      <c r="E109" s="190"/>
      <c r="F109" s="190"/>
      <c r="G109" s="13">
        <v>101</v>
      </c>
      <c r="H109" s="29">
        <v>0</v>
      </c>
      <c r="I109" s="29">
        <v>0</v>
      </c>
    </row>
    <row r="110" spans="1:9" ht="12.75" customHeight="1" x14ac:dyDescent="0.2">
      <c r="A110" s="190" t="s">
        <v>141</v>
      </c>
      <c r="B110" s="190"/>
      <c r="C110" s="190"/>
      <c r="D110" s="190"/>
      <c r="E110" s="190"/>
      <c r="F110" s="190"/>
      <c r="G110" s="13">
        <v>102</v>
      </c>
      <c r="H110" s="29">
        <v>0</v>
      </c>
      <c r="I110" s="29">
        <v>0</v>
      </c>
    </row>
    <row r="111" spans="1:9" ht="12.75" customHeight="1" x14ac:dyDescent="0.2">
      <c r="A111" s="190" t="s">
        <v>142</v>
      </c>
      <c r="B111" s="190"/>
      <c r="C111" s="190"/>
      <c r="D111" s="190"/>
      <c r="E111" s="190"/>
      <c r="F111" s="190"/>
      <c r="G111" s="13">
        <v>103</v>
      </c>
      <c r="H111" s="29">
        <f>244505420-101303446</f>
        <v>143201974</v>
      </c>
      <c r="I111" s="29">
        <v>143827891</v>
      </c>
    </row>
    <row r="112" spans="1:9" ht="12.75" customHeight="1" x14ac:dyDescent="0.2">
      <c r="A112" s="190" t="s">
        <v>143</v>
      </c>
      <c r="B112" s="190"/>
      <c r="C112" s="190"/>
      <c r="D112" s="190"/>
      <c r="E112" s="190"/>
      <c r="F112" s="190"/>
      <c r="G112" s="13">
        <v>104</v>
      </c>
      <c r="H112" s="29">
        <v>0</v>
      </c>
      <c r="I112" s="29">
        <v>0</v>
      </c>
    </row>
    <row r="113" spans="1:9" ht="12.75" customHeight="1" x14ac:dyDescent="0.2">
      <c r="A113" s="190" t="s">
        <v>144</v>
      </c>
      <c r="B113" s="190"/>
      <c r="C113" s="190"/>
      <c r="D113" s="190"/>
      <c r="E113" s="190"/>
      <c r="F113" s="190"/>
      <c r="G113" s="13">
        <v>105</v>
      </c>
      <c r="H113" s="29">
        <v>0</v>
      </c>
      <c r="I113" s="29">
        <v>0</v>
      </c>
    </row>
    <row r="114" spans="1:9" ht="12.75" customHeight="1" x14ac:dyDescent="0.2">
      <c r="A114" s="190" t="s">
        <v>145</v>
      </c>
      <c r="B114" s="190"/>
      <c r="C114" s="190"/>
      <c r="D114" s="190"/>
      <c r="E114" s="190"/>
      <c r="F114" s="190"/>
      <c r="G114" s="13">
        <v>106</v>
      </c>
      <c r="H114" s="29">
        <v>0</v>
      </c>
      <c r="I114" s="29">
        <v>0</v>
      </c>
    </row>
    <row r="115" spans="1:9" ht="12.75" customHeight="1" x14ac:dyDescent="0.2">
      <c r="A115" s="190" t="s">
        <v>146</v>
      </c>
      <c r="B115" s="190"/>
      <c r="C115" s="190"/>
      <c r="D115" s="190"/>
      <c r="E115" s="190"/>
      <c r="F115" s="190"/>
      <c r="G115" s="13">
        <v>107</v>
      </c>
      <c r="H115" s="29">
        <f>61720+109270795</f>
        <v>109332515</v>
      </c>
      <c r="I115" s="29">
        <v>109332515</v>
      </c>
    </row>
    <row r="116" spans="1:9" ht="12.75" customHeight="1" x14ac:dyDescent="0.2">
      <c r="A116" s="190" t="s">
        <v>147</v>
      </c>
      <c r="B116" s="190"/>
      <c r="C116" s="190"/>
      <c r="D116" s="190"/>
      <c r="E116" s="190"/>
      <c r="F116" s="190"/>
      <c r="G116" s="13">
        <v>108</v>
      </c>
      <c r="H116" s="29">
        <v>0</v>
      </c>
      <c r="I116" s="29">
        <v>0</v>
      </c>
    </row>
    <row r="117" spans="1:9" ht="12.75" customHeight="1" x14ac:dyDescent="0.2">
      <c r="A117" s="192" t="s">
        <v>407</v>
      </c>
      <c r="B117" s="192"/>
      <c r="C117" s="192"/>
      <c r="D117" s="192"/>
      <c r="E117" s="192"/>
      <c r="F117" s="192"/>
      <c r="G117" s="14">
        <v>109</v>
      </c>
      <c r="H117" s="30">
        <f>SUM(H118:H131)</f>
        <v>153981752</v>
      </c>
      <c r="I117" s="30">
        <f>SUM(I118:I131)</f>
        <v>153348013</v>
      </c>
    </row>
    <row r="118" spans="1:9" ht="12.75" customHeight="1" x14ac:dyDescent="0.2">
      <c r="A118" s="190" t="s">
        <v>148</v>
      </c>
      <c r="B118" s="190"/>
      <c r="C118" s="190"/>
      <c r="D118" s="190"/>
      <c r="E118" s="190"/>
      <c r="F118" s="190"/>
      <c r="G118" s="13">
        <v>110</v>
      </c>
      <c r="H118" s="29">
        <v>968864</v>
      </c>
      <c r="I118" s="29">
        <v>0</v>
      </c>
    </row>
    <row r="119" spans="1:9" ht="22.15" customHeight="1" x14ac:dyDescent="0.2">
      <c r="A119" s="190" t="s">
        <v>149</v>
      </c>
      <c r="B119" s="190"/>
      <c r="C119" s="190"/>
      <c r="D119" s="190"/>
      <c r="E119" s="190"/>
      <c r="F119" s="190"/>
      <c r="G119" s="13">
        <v>111</v>
      </c>
      <c r="H119" s="29">
        <v>0</v>
      </c>
      <c r="I119" s="29">
        <v>0</v>
      </c>
    </row>
    <row r="120" spans="1:9" ht="12.75" customHeight="1" x14ac:dyDescent="0.2">
      <c r="A120" s="190" t="s">
        <v>150</v>
      </c>
      <c r="B120" s="190"/>
      <c r="C120" s="190"/>
      <c r="D120" s="190"/>
      <c r="E120" s="190"/>
      <c r="F120" s="190"/>
      <c r="G120" s="13">
        <v>112</v>
      </c>
      <c r="H120" s="29">
        <v>0</v>
      </c>
      <c r="I120" s="29">
        <v>0</v>
      </c>
    </row>
    <row r="121" spans="1:9" ht="23.45" customHeight="1" x14ac:dyDescent="0.2">
      <c r="A121" s="190" t="s">
        <v>151</v>
      </c>
      <c r="B121" s="190"/>
      <c r="C121" s="190"/>
      <c r="D121" s="190"/>
      <c r="E121" s="190"/>
      <c r="F121" s="190"/>
      <c r="G121" s="13">
        <v>113</v>
      </c>
      <c r="H121" s="29">
        <v>0</v>
      </c>
      <c r="I121" s="29">
        <v>0</v>
      </c>
    </row>
    <row r="122" spans="1:9" ht="12.75" customHeight="1" x14ac:dyDescent="0.2">
      <c r="A122" s="190" t="s">
        <v>152</v>
      </c>
      <c r="B122" s="190"/>
      <c r="C122" s="190"/>
      <c r="D122" s="190"/>
      <c r="E122" s="190"/>
      <c r="F122" s="190"/>
      <c r="G122" s="13">
        <v>114</v>
      </c>
      <c r="H122" s="29">
        <v>593619</v>
      </c>
      <c r="I122" s="29">
        <v>593619</v>
      </c>
    </row>
    <row r="123" spans="1:9" ht="12.75" customHeight="1" x14ac:dyDescent="0.2">
      <c r="A123" s="190" t="s">
        <v>153</v>
      </c>
      <c r="B123" s="190"/>
      <c r="C123" s="190"/>
      <c r="D123" s="190"/>
      <c r="E123" s="190"/>
      <c r="F123" s="190"/>
      <c r="G123" s="13">
        <v>115</v>
      </c>
      <c r="H123" s="29">
        <f>19527389+101303446</f>
        <v>120830835</v>
      </c>
      <c r="I123" s="29">
        <v>121185094</v>
      </c>
    </row>
    <row r="124" spans="1:9" ht="12.75" customHeight="1" x14ac:dyDescent="0.2">
      <c r="A124" s="190" t="s">
        <v>154</v>
      </c>
      <c r="B124" s="190"/>
      <c r="C124" s="190"/>
      <c r="D124" s="190"/>
      <c r="E124" s="190"/>
      <c r="F124" s="190"/>
      <c r="G124" s="13">
        <v>116</v>
      </c>
      <c r="H124" s="29">
        <f>3313182-H122</f>
        <v>2719563</v>
      </c>
      <c r="I124" s="29">
        <v>3726118</v>
      </c>
    </row>
    <row r="125" spans="1:9" ht="12.75" customHeight="1" x14ac:dyDescent="0.2">
      <c r="A125" s="190" t="s">
        <v>155</v>
      </c>
      <c r="B125" s="190"/>
      <c r="C125" s="190"/>
      <c r="D125" s="190"/>
      <c r="E125" s="190"/>
      <c r="F125" s="190"/>
      <c r="G125" s="13">
        <v>117</v>
      </c>
      <c r="H125" s="29">
        <f>9232082-H118</f>
        <v>8263218</v>
      </c>
      <c r="I125" s="29">
        <v>7062639</v>
      </c>
    </row>
    <row r="126" spans="1:9" x14ac:dyDescent="0.2">
      <c r="A126" s="190" t="s">
        <v>156</v>
      </c>
      <c r="B126" s="190"/>
      <c r="C126" s="190"/>
      <c r="D126" s="190"/>
      <c r="E126" s="190"/>
      <c r="F126" s="190"/>
      <c r="G126" s="13">
        <v>118</v>
      </c>
      <c r="H126" s="29">
        <v>0</v>
      </c>
      <c r="I126" s="29">
        <v>0</v>
      </c>
    </row>
    <row r="127" spans="1:9" x14ac:dyDescent="0.2">
      <c r="A127" s="190" t="s">
        <v>157</v>
      </c>
      <c r="B127" s="190"/>
      <c r="C127" s="190"/>
      <c r="D127" s="190"/>
      <c r="E127" s="190"/>
      <c r="F127" s="190"/>
      <c r="G127" s="13">
        <v>119</v>
      </c>
      <c r="H127" s="29">
        <v>3575975</v>
      </c>
      <c r="I127" s="29">
        <f>3007555-500</f>
        <v>3007055</v>
      </c>
    </row>
    <row r="128" spans="1:9" x14ac:dyDescent="0.2">
      <c r="A128" s="190" t="s">
        <v>158</v>
      </c>
      <c r="B128" s="190"/>
      <c r="C128" s="190"/>
      <c r="D128" s="190"/>
      <c r="E128" s="190"/>
      <c r="F128" s="190"/>
      <c r="G128" s="13">
        <v>120</v>
      </c>
      <c r="H128" s="29">
        <v>400641</v>
      </c>
      <c r="I128" s="29">
        <v>1155082</v>
      </c>
    </row>
    <row r="129" spans="1:9" x14ac:dyDescent="0.2">
      <c r="A129" s="190" t="s">
        <v>159</v>
      </c>
      <c r="B129" s="190"/>
      <c r="C129" s="190"/>
      <c r="D129" s="190"/>
      <c r="E129" s="190"/>
      <c r="F129" s="190"/>
      <c r="G129" s="13">
        <v>121</v>
      </c>
      <c r="H129" s="29">
        <v>0</v>
      </c>
      <c r="I129" s="29">
        <v>0</v>
      </c>
    </row>
    <row r="130" spans="1:9" x14ac:dyDescent="0.2">
      <c r="A130" s="190" t="s">
        <v>160</v>
      </c>
      <c r="B130" s="190"/>
      <c r="C130" s="190"/>
      <c r="D130" s="190"/>
      <c r="E130" s="190"/>
      <c r="F130" s="190"/>
      <c r="G130" s="13">
        <v>122</v>
      </c>
      <c r="H130" s="29">
        <v>0</v>
      </c>
      <c r="I130" s="29">
        <v>0</v>
      </c>
    </row>
    <row r="131" spans="1:9" x14ac:dyDescent="0.2">
      <c r="A131" s="190" t="s">
        <v>161</v>
      </c>
      <c r="B131" s="190"/>
      <c r="C131" s="190"/>
      <c r="D131" s="190"/>
      <c r="E131" s="190"/>
      <c r="F131" s="190"/>
      <c r="G131" s="13">
        <v>123</v>
      </c>
      <c r="H131" s="29">
        <f>62030+16567007</f>
        <v>16629037</v>
      </c>
      <c r="I131" s="29">
        <v>16618406</v>
      </c>
    </row>
    <row r="132" spans="1:9" ht="22.15" customHeight="1" x14ac:dyDescent="0.2">
      <c r="A132" s="206" t="s">
        <v>162</v>
      </c>
      <c r="B132" s="206"/>
      <c r="C132" s="206"/>
      <c r="D132" s="206"/>
      <c r="E132" s="206"/>
      <c r="F132" s="206"/>
      <c r="G132" s="13">
        <v>124</v>
      </c>
      <c r="H132" s="29">
        <v>799999</v>
      </c>
      <c r="I132" s="29">
        <f>516231-119</f>
        <v>516112</v>
      </c>
    </row>
    <row r="133" spans="1:9" x14ac:dyDescent="0.2">
      <c r="A133" s="192" t="s">
        <v>408</v>
      </c>
      <c r="B133" s="192"/>
      <c r="C133" s="192"/>
      <c r="D133" s="192"/>
      <c r="E133" s="192"/>
      <c r="F133" s="192"/>
      <c r="G133" s="14">
        <v>125</v>
      </c>
      <c r="H133" s="30">
        <f>H75+H98+H105+H117+H132</f>
        <v>897613287</v>
      </c>
      <c r="I133" s="30">
        <f>I75+I98+I105+I117+I132</f>
        <v>877225568</v>
      </c>
    </row>
    <row r="134" spans="1:9" x14ac:dyDescent="0.2">
      <c r="A134" s="206" t="s">
        <v>163</v>
      </c>
      <c r="B134" s="206"/>
      <c r="C134" s="206"/>
      <c r="D134" s="206"/>
      <c r="E134" s="206"/>
      <c r="F134" s="206"/>
      <c r="G134" s="13">
        <v>126</v>
      </c>
      <c r="H134" s="29">
        <v>0</v>
      </c>
      <c r="I134" s="29">
        <v>0</v>
      </c>
    </row>
  </sheetData>
  <sheetProtection algorithmName="SHA-512" hashValue="O6It8BVxtjP4TPI6Oqit72jPYM060exs4yKEEFoKvSJDecI52pEVOeZP04ExKX9skL93BiqPbL9DYalbN+tAmA==" saltValue="VOv5kfcLH/ue6xHBtyEFw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 right="0.7" top="0.75" bottom="0.75" header="0.3" footer="0.3"/>
  <pageSetup paperSize="9" scale="9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zoomScaleNormal="100" zoomScaleSheetLayoutView="110" workbookViewId="0">
      <selection activeCell="T80" sqref="T80"/>
    </sheetView>
  </sheetViews>
  <sheetFormatPr defaultRowHeight="12.75" x14ac:dyDescent="0.2"/>
  <cols>
    <col min="1" max="7" width="9.140625" style="1"/>
    <col min="8" max="11" width="14.7109375" style="32"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31" t="s">
        <v>164</v>
      </c>
      <c r="B1" s="194"/>
      <c r="C1" s="194"/>
      <c r="D1" s="194"/>
      <c r="E1" s="194"/>
      <c r="F1" s="194"/>
      <c r="G1" s="194"/>
      <c r="H1" s="194"/>
      <c r="I1" s="194"/>
    </row>
    <row r="2" spans="1:11" x14ac:dyDescent="0.2">
      <c r="A2" s="230" t="s">
        <v>524</v>
      </c>
      <c r="B2" s="196"/>
      <c r="C2" s="196"/>
      <c r="D2" s="196"/>
      <c r="E2" s="196"/>
      <c r="F2" s="196"/>
      <c r="G2" s="196"/>
      <c r="H2" s="196"/>
      <c r="I2" s="196"/>
      <c r="J2" s="105"/>
      <c r="K2" s="105"/>
    </row>
    <row r="3" spans="1:11" x14ac:dyDescent="0.2">
      <c r="A3" s="217" t="s">
        <v>165</v>
      </c>
      <c r="B3" s="218"/>
      <c r="C3" s="218"/>
      <c r="D3" s="218"/>
      <c r="E3" s="218"/>
      <c r="F3" s="218"/>
      <c r="G3" s="218"/>
      <c r="H3" s="218"/>
      <c r="I3" s="218"/>
      <c r="J3" s="219"/>
      <c r="K3" s="219"/>
    </row>
    <row r="4" spans="1:11" x14ac:dyDescent="0.2">
      <c r="A4" s="220" t="s">
        <v>525</v>
      </c>
      <c r="B4" s="221"/>
      <c r="C4" s="221"/>
      <c r="D4" s="221"/>
      <c r="E4" s="221"/>
      <c r="F4" s="221"/>
      <c r="G4" s="221"/>
      <c r="H4" s="221"/>
      <c r="I4" s="221"/>
      <c r="J4" s="222"/>
      <c r="K4" s="222"/>
    </row>
    <row r="5" spans="1:11" ht="22.15" customHeight="1" x14ac:dyDescent="0.2">
      <c r="A5" s="214" t="s">
        <v>166</v>
      </c>
      <c r="B5" s="204"/>
      <c r="C5" s="204"/>
      <c r="D5" s="204"/>
      <c r="E5" s="204"/>
      <c r="F5" s="204"/>
      <c r="G5" s="214" t="s">
        <v>167</v>
      </c>
      <c r="H5" s="215" t="s">
        <v>168</v>
      </c>
      <c r="I5" s="216"/>
      <c r="J5" s="215" t="s">
        <v>169</v>
      </c>
      <c r="K5" s="216"/>
    </row>
    <row r="6" spans="1:11" x14ac:dyDescent="0.2">
      <c r="A6" s="204"/>
      <c r="B6" s="204"/>
      <c r="C6" s="204"/>
      <c r="D6" s="204"/>
      <c r="E6" s="204"/>
      <c r="F6" s="204"/>
      <c r="G6" s="204"/>
      <c r="H6" s="16" t="s">
        <v>170</v>
      </c>
      <c r="I6" s="16" t="s">
        <v>171</v>
      </c>
      <c r="J6" s="16" t="s">
        <v>172</v>
      </c>
      <c r="K6" s="16" t="s">
        <v>173</v>
      </c>
    </row>
    <row r="7" spans="1:11" x14ac:dyDescent="0.2">
      <c r="A7" s="225">
        <v>1</v>
      </c>
      <c r="B7" s="202"/>
      <c r="C7" s="202"/>
      <c r="D7" s="202"/>
      <c r="E7" s="202"/>
      <c r="F7" s="202"/>
      <c r="G7" s="15">
        <v>2</v>
      </c>
      <c r="H7" s="16">
        <v>3</v>
      </c>
      <c r="I7" s="16">
        <v>4</v>
      </c>
      <c r="J7" s="16">
        <v>5</v>
      </c>
      <c r="K7" s="16">
        <v>6</v>
      </c>
    </row>
    <row r="8" spans="1:11" x14ac:dyDescent="0.2">
      <c r="A8" s="226" t="s">
        <v>409</v>
      </c>
      <c r="B8" s="227"/>
      <c r="C8" s="227"/>
      <c r="D8" s="227"/>
      <c r="E8" s="227"/>
      <c r="F8" s="227"/>
      <c r="G8" s="14">
        <v>1</v>
      </c>
      <c r="H8" s="106">
        <f>SUM(H9:H13)</f>
        <v>3097998</v>
      </c>
      <c r="I8" s="106">
        <f>SUM(I9:I13)</f>
        <v>3097998</v>
      </c>
      <c r="J8" s="106">
        <f>SUM(J9:J13)</f>
        <v>3286177</v>
      </c>
      <c r="K8" s="106">
        <f>SUM(K9:K13)</f>
        <v>3286177</v>
      </c>
    </row>
    <row r="9" spans="1:11" x14ac:dyDescent="0.2">
      <c r="A9" s="190" t="s">
        <v>174</v>
      </c>
      <c r="B9" s="190"/>
      <c r="C9" s="190"/>
      <c r="D9" s="190"/>
      <c r="E9" s="190"/>
      <c r="F9" s="190"/>
      <c r="G9" s="13">
        <v>2</v>
      </c>
      <c r="H9" s="29">
        <v>0</v>
      </c>
      <c r="I9" s="29">
        <v>0</v>
      </c>
      <c r="J9" s="116">
        <v>0</v>
      </c>
      <c r="K9" s="116">
        <v>0</v>
      </c>
    </row>
    <row r="10" spans="1:11" x14ac:dyDescent="0.2">
      <c r="A10" s="190" t="s">
        <v>175</v>
      </c>
      <c r="B10" s="190"/>
      <c r="C10" s="190"/>
      <c r="D10" s="190"/>
      <c r="E10" s="190"/>
      <c r="F10" s="190"/>
      <c r="G10" s="13">
        <v>3</v>
      </c>
      <c r="H10" s="29">
        <v>1129766</v>
      </c>
      <c r="I10" s="29">
        <v>1129766</v>
      </c>
      <c r="J10" s="116">
        <v>1331070</v>
      </c>
      <c r="K10" s="116">
        <v>1331070</v>
      </c>
    </row>
    <row r="11" spans="1:11" x14ac:dyDescent="0.2">
      <c r="A11" s="190" t="s">
        <v>176</v>
      </c>
      <c r="B11" s="190"/>
      <c r="C11" s="190"/>
      <c r="D11" s="190"/>
      <c r="E11" s="190"/>
      <c r="F11" s="190"/>
      <c r="G11" s="13">
        <v>4</v>
      </c>
      <c r="H11" s="29">
        <v>0</v>
      </c>
      <c r="I11" s="29">
        <v>0</v>
      </c>
      <c r="J11" s="116">
        <v>0</v>
      </c>
      <c r="K11" s="116">
        <v>0</v>
      </c>
    </row>
    <row r="12" spans="1:11" x14ac:dyDescent="0.2">
      <c r="A12" s="190" t="s">
        <v>177</v>
      </c>
      <c r="B12" s="190"/>
      <c r="C12" s="190"/>
      <c r="D12" s="190"/>
      <c r="E12" s="190"/>
      <c r="F12" s="190"/>
      <c r="G12" s="13">
        <v>5</v>
      </c>
      <c r="H12" s="29">
        <v>0</v>
      </c>
      <c r="I12" s="29">
        <v>0</v>
      </c>
      <c r="J12" s="116">
        <v>0</v>
      </c>
      <c r="K12" s="116">
        <v>0</v>
      </c>
    </row>
    <row r="13" spans="1:11" x14ac:dyDescent="0.2">
      <c r="A13" s="190" t="s">
        <v>178</v>
      </c>
      <c r="B13" s="190"/>
      <c r="C13" s="190"/>
      <c r="D13" s="190"/>
      <c r="E13" s="190"/>
      <c r="F13" s="190"/>
      <c r="G13" s="13">
        <v>6</v>
      </c>
      <c r="H13" s="29">
        <f>1971629-3397</f>
        <v>1968232</v>
      </c>
      <c r="I13" s="29">
        <f>1971629-3397</f>
        <v>1968232</v>
      </c>
      <c r="J13" s="116">
        <f>1956301-1194</f>
        <v>1955107</v>
      </c>
      <c r="K13" s="116">
        <f>1956301-1194</f>
        <v>1955107</v>
      </c>
    </row>
    <row r="14" spans="1:11" ht="22.15" customHeight="1" x14ac:dyDescent="0.2">
      <c r="A14" s="226" t="s">
        <v>410</v>
      </c>
      <c r="B14" s="227"/>
      <c r="C14" s="227"/>
      <c r="D14" s="227"/>
      <c r="E14" s="227"/>
      <c r="F14" s="227"/>
      <c r="G14" s="14">
        <v>7</v>
      </c>
      <c r="H14" s="106">
        <f>H15+H16+H20+H24+H25+H26+H29+H36</f>
        <v>16071317</v>
      </c>
      <c r="I14" s="106">
        <f>I15+I16+I20+I24+I25+I26+I29+I36</f>
        <v>16071317</v>
      </c>
      <c r="J14" s="106">
        <f>J15+J16+J20+J24+J25+J26+J29+J36</f>
        <v>20286804</v>
      </c>
      <c r="K14" s="106">
        <f>K15+K16+K20+K24+K25+K26+K29+K36</f>
        <v>20286804</v>
      </c>
    </row>
    <row r="15" spans="1:11" x14ac:dyDescent="0.2">
      <c r="A15" s="190" t="s">
        <v>179</v>
      </c>
      <c r="B15" s="190"/>
      <c r="C15" s="190"/>
      <c r="D15" s="190"/>
      <c r="E15" s="190"/>
      <c r="F15" s="190"/>
      <c r="G15" s="13">
        <v>8</v>
      </c>
      <c r="H15" s="116">
        <v>0</v>
      </c>
      <c r="I15" s="116">
        <v>0</v>
      </c>
      <c r="J15" s="116">
        <v>0</v>
      </c>
      <c r="K15" s="116">
        <v>0</v>
      </c>
    </row>
    <row r="16" spans="1:11" x14ac:dyDescent="0.2">
      <c r="A16" s="191" t="s">
        <v>411</v>
      </c>
      <c r="B16" s="191"/>
      <c r="C16" s="191"/>
      <c r="D16" s="191"/>
      <c r="E16" s="191"/>
      <c r="F16" s="191"/>
      <c r="G16" s="14">
        <v>9</v>
      </c>
      <c r="H16" s="106">
        <f>SUM(H17:H19)</f>
        <v>3374232</v>
      </c>
      <c r="I16" s="106">
        <f>SUM(I17:I19)</f>
        <v>3374232</v>
      </c>
      <c r="J16" s="106">
        <f>SUM(J17:J19)</f>
        <v>2615515</v>
      </c>
      <c r="K16" s="106">
        <f>SUM(K17:K19)</f>
        <v>2615515</v>
      </c>
    </row>
    <row r="17" spans="1:11" x14ac:dyDescent="0.2">
      <c r="A17" s="232" t="s">
        <v>180</v>
      </c>
      <c r="B17" s="232"/>
      <c r="C17" s="232"/>
      <c r="D17" s="232"/>
      <c r="E17" s="232"/>
      <c r="F17" s="232"/>
      <c r="G17" s="13">
        <v>10</v>
      </c>
      <c r="H17" s="29">
        <f>950680</f>
        <v>950680</v>
      </c>
      <c r="I17" s="29">
        <f>950680</f>
        <v>950680</v>
      </c>
      <c r="J17" s="116">
        <v>1154135</v>
      </c>
      <c r="K17" s="116">
        <v>1154135</v>
      </c>
    </row>
    <row r="18" spans="1:11" x14ac:dyDescent="0.2">
      <c r="A18" s="232" t="s">
        <v>181</v>
      </c>
      <c r="B18" s="232"/>
      <c r="C18" s="232"/>
      <c r="D18" s="232"/>
      <c r="E18" s="232"/>
      <c r="F18" s="232"/>
      <c r="G18" s="13">
        <v>11</v>
      </c>
      <c r="H18" s="29">
        <v>14471</v>
      </c>
      <c r="I18" s="29">
        <v>14471</v>
      </c>
      <c r="J18" s="116">
        <v>38809</v>
      </c>
      <c r="K18" s="116">
        <v>38809</v>
      </c>
    </row>
    <row r="19" spans="1:11" x14ac:dyDescent="0.2">
      <c r="A19" s="232" t="s">
        <v>182</v>
      </c>
      <c r="B19" s="232"/>
      <c r="C19" s="232"/>
      <c r="D19" s="232"/>
      <c r="E19" s="232"/>
      <c r="F19" s="232"/>
      <c r="G19" s="13">
        <v>12</v>
      </c>
      <c r="H19" s="29">
        <v>2409081</v>
      </c>
      <c r="I19" s="29">
        <v>2409081</v>
      </c>
      <c r="J19" s="116">
        <v>1422571</v>
      </c>
      <c r="K19" s="116">
        <v>1422571</v>
      </c>
    </row>
    <row r="20" spans="1:11" x14ac:dyDescent="0.2">
      <c r="A20" s="191" t="s">
        <v>412</v>
      </c>
      <c r="B20" s="191"/>
      <c r="C20" s="191"/>
      <c r="D20" s="191"/>
      <c r="E20" s="191"/>
      <c r="F20" s="191"/>
      <c r="G20" s="14">
        <v>13</v>
      </c>
      <c r="H20" s="106">
        <f>SUM(H21:H23)</f>
        <v>4478221</v>
      </c>
      <c r="I20" s="106">
        <f>SUM(I21:I23)</f>
        <v>4478221</v>
      </c>
      <c r="J20" s="106">
        <f>SUM(J21:J23)</f>
        <v>4942200</v>
      </c>
      <c r="K20" s="106">
        <f>SUM(K21:K23)</f>
        <v>4942200</v>
      </c>
    </row>
    <row r="21" spans="1:11" x14ac:dyDescent="0.2">
      <c r="A21" s="232" t="s">
        <v>183</v>
      </c>
      <c r="B21" s="232"/>
      <c r="C21" s="232"/>
      <c r="D21" s="232"/>
      <c r="E21" s="232"/>
      <c r="F21" s="232"/>
      <c r="G21" s="13">
        <v>14</v>
      </c>
      <c r="H21" s="29">
        <v>2566007</v>
      </c>
      <c r="I21" s="29">
        <v>2566007</v>
      </c>
      <c r="J21" s="116">
        <f>3014244+5194</f>
        <v>3019438</v>
      </c>
      <c r="K21" s="116">
        <f>3014244+5194</f>
        <v>3019438</v>
      </c>
    </row>
    <row r="22" spans="1:11" x14ac:dyDescent="0.2">
      <c r="A22" s="232" t="s">
        <v>184</v>
      </c>
      <c r="B22" s="232"/>
      <c r="C22" s="232"/>
      <c r="D22" s="232"/>
      <c r="E22" s="232"/>
      <c r="F22" s="232"/>
      <c r="G22" s="13">
        <v>15</v>
      </c>
      <c r="H22" s="29">
        <v>1327604</v>
      </c>
      <c r="I22" s="29">
        <v>1327604</v>
      </c>
      <c r="J22" s="116">
        <v>1260041</v>
      </c>
      <c r="K22" s="116">
        <v>1260041</v>
      </c>
    </row>
    <row r="23" spans="1:11" x14ac:dyDescent="0.2">
      <c r="A23" s="232" t="s">
        <v>185</v>
      </c>
      <c r="B23" s="232"/>
      <c r="C23" s="232"/>
      <c r="D23" s="232"/>
      <c r="E23" s="232"/>
      <c r="F23" s="232"/>
      <c r="G23" s="13">
        <v>16</v>
      </c>
      <c r="H23" s="29">
        <v>584610</v>
      </c>
      <c r="I23" s="29">
        <v>584610</v>
      </c>
      <c r="J23" s="116">
        <v>662721</v>
      </c>
      <c r="K23" s="116">
        <v>662721</v>
      </c>
    </row>
    <row r="24" spans="1:11" x14ac:dyDescent="0.2">
      <c r="A24" s="190" t="s">
        <v>186</v>
      </c>
      <c r="B24" s="190"/>
      <c r="C24" s="190"/>
      <c r="D24" s="190"/>
      <c r="E24" s="190"/>
      <c r="F24" s="190"/>
      <c r="G24" s="13">
        <v>17</v>
      </c>
      <c r="H24" s="29">
        <v>6852486</v>
      </c>
      <c r="I24" s="29">
        <v>6852486</v>
      </c>
      <c r="J24" s="116">
        <v>10733517</v>
      </c>
      <c r="K24" s="116">
        <v>10733517</v>
      </c>
    </row>
    <row r="25" spans="1:11" x14ac:dyDescent="0.2">
      <c r="A25" s="190" t="s">
        <v>187</v>
      </c>
      <c r="B25" s="190"/>
      <c r="C25" s="190"/>
      <c r="D25" s="190"/>
      <c r="E25" s="190"/>
      <c r="F25" s="190"/>
      <c r="G25" s="13">
        <v>18</v>
      </c>
      <c r="H25" s="29">
        <f>1187901+119313</f>
        <v>1307214</v>
      </c>
      <c r="I25" s="29">
        <f>1187901+119313</f>
        <v>1307214</v>
      </c>
      <c r="J25" s="116">
        <f>1995572-6594</f>
        <v>1988978</v>
      </c>
      <c r="K25" s="116">
        <f>1995572-6594</f>
        <v>1988978</v>
      </c>
    </row>
    <row r="26" spans="1:11" x14ac:dyDescent="0.2">
      <c r="A26" s="191" t="s">
        <v>413</v>
      </c>
      <c r="B26" s="191"/>
      <c r="C26" s="191"/>
      <c r="D26" s="191"/>
      <c r="E26" s="191"/>
      <c r="F26" s="191"/>
      <c r="G26" s="14">
        <v>19</v>
      </c>
      <c r="H26" s="106">
        <f>H27+H28</f>
        <v>0</v>
      </c>
      <c r="I26" s="106">
        <f>I27+I28</f>
        <v>0</v>
      </c>
      <c r="J26" s="106">
        <f>J27+J28</f>
        <v>0</v>
      </c>
      <c r="K26" s="106">
        <f>K27+K28</f>
        <v>0</v>
      </c>
    </row>
    <row r="27" spans="1:11" x14ac:dyDescent="0.2">
      <c r="A27" s="232" t="s">
        <v>188</v>
      </c>
      <c r="B27" s="232"/>
      <c r="C27" s="232"/>
      <c r="D27" s="232"/>
      <c r="E27" s="232"/>
      <c r="F27" s="232"/>
      <c r="G27" s="13">
        <v>20</v>
      </c>
      <c r="H27" s="116">
        <v>0</v>
      </c>
      <c r="I27" s="116">
        <v>0</v>
      </c>
      <c r="J27" s="116">
        <v>0</v>
      </c>
      <c r="K27" s="116">
        <v>0</v>
      </c>
    </row>
    <row r="28" spans="1:11" x14ac:dyDescent="0.2">
      <c r="A28" s="232" t="s">
        <v>189</v>
      </c>
      <c r="B28" s="232"/>
      <c r="C28" s="232"/>
      <c r="D28" s="232"/>
      <c r="E28" s="232"/>
      <c r="F28" s="232"/>
      <c r="G28" s="13">
        <v>21</v>
      </c>
      <c r="H28" s="116">
        <v>0</v>
      </c>
      <c r="I28" s="116">
        <v>0</v>
      </c>
      <c r="J28" s="116">
        <v>0</v>
      </c>
      <c r="K28" s="116">
        <v>0</v>
      </c>
    </row>
    <row r="29" spans="1:11" x14ac:dyDescent="0.2">
      <c r="A29" s="191" t="s">
        <v>414</v>
      </c>
      <c r="B29" s="191"/>
      <c r="C29" s="191"/>
      <c r="D29" s="191"/>
      <c r="E29" s="191"/>
      <c r="F29" s="191"/>
      <c r="G29" s="14">
        <v>22</v>
      </c>
      <c r="H29" s="106">
        <f>SUM(H30:H35)</f>
        <v>0</v>
      </c>
      <c r="I29" s="106">
        <f>SUM(I30:I35)</f>
        <v>0</v>
      </c>
      <c r="J29" s="106">
        <f>SUM(J30:J35)</f>
        <v>0</v>
      </c>
      <c r="K29" s="106">
        <f>SUM(K30:K35)</f>
        <v>0</v>
      </c>
    </row>
    <row r="30" spans="1:11" x14ac:dyDescent="0.2">
      <c r="A30" s="232" t="s">
        <v>190</v>
      </c>
      <c r="B30" s="232"/>
      <c r="C30" s="232"/>
      <c r="D30" s="232"/>
      <c r="E30" s="232"/>
      <c r="F30" s="232"/>
      <c r="G30" s="13">
        <v>23</v>
      </c>
      <c r="H30" s="116">
        <v>0</v>
      </c>
      <c r="I30" s="116">
        <v>0</v>
      </c>
      <c r="J30" s="116">
        <v>0</v>
      </c>
      <c r="K30" s="116">
        <v>0</v>
      </c>
    </row>
    <row r="31" spans="1:11" x14ac:dyDescent="0.2">
      <c r="A31" s="232" t="s">
        <v>191</v>
      </c>
      <c r="B31" s="232"/>
      <c r="C31" s="232"/>
      <c r="D31" s="232"/>
      <c r="E31" s="232"/>
      <c r="F31" s="232"/>
      <c r="G31" s="13">
        <v>24</v>
      </c>
      <c r="H31" s="116">
        <v>0</v>
      </c>
      <c r="I31" s="116">
        <v>0</v>
      </c>
      <c r="J31" s="116">
        <v>0</v>
      </c>
      <c r="K31" s="116">
        <v>0</v>
      </c>
    </row>
    <row r="32" spans="1:11" x14ac:dyDescent="0.2">
      <c r="A32" s="232" t="s">
        <v>192</v>
      </c>
      <c r="B32" s="232"/>
      <c r="C32" s="232"/>
      <c r="D32" s="232"/>
      <c r="E32" s="232"/>
      <c r="F32" s="232"/>
      <c r="G32" s="13">
        <v>25</v>
      </c>
      <c r="H32" s="116">
        <v>0</v>
      </c>
      <c r="I32" s="116">
        <v>0</v>
      </c>
      <c r="J32" s="116">
        <v>0</v>
      </c>
      <c r="K32" s="116">
        <v>0</v>
      </c>
    </row>
    <row r="33" spans="1:11" x14ac:dyDescent="0.2">
      <c r="A33" s="232" t="s">
        <v>193</v>
      </c>
      <c r="B33" s="232"/>
      <c r="C33" s="232"/>
      <c r="D33" s="232"/>
      <c r="E33" s="232"/>
      <c r="F33" s="232"/>
      <c r="G33" s="13">
        <v>26</v>
      </c>
      <c r="H33" s="116">
        <v>0</v>
      </c>
      <c r="I33" s="116">
        <v>0</v>
      </c>
      <c r="J33" s="116">
        <v>0</v>
      </c>
      <c r="K33" s="116">
        <v>0</v>
      </c>
    </row>
    <row r="34" spans="1:11" x14ac:dyDescent="0.2">
      <c r="A34" s="232" t="s">
        <v>194</v>
      </c>
      <c r="B34" s="232"/>
      <c r="C34" s="232"/>
      <c r="D34" s="232"/>
      <c r="E34" s="232"/>
      <c r="F34" s="232"/>
      <c r="G34" s="13">
        <v>27</v>
      </c>
      <c r="H34" s="116">
        <v>0</v>
      </c>
      <c r="I34" s="116">
        <v>0</v>
      </c>
      <c r="J34" s="116">
        <v>0</v>
      </c>
      <c r="K34" s="116">
        <v>0</v>
      </c>
    </row>
    <row r="35" spans="1:11" x14ac:dyDescent="0.2">
      <c r="A35" s="232" t="s">
        <v>195</v>
      </c>
      <c r="B35" s="232"/>
      <c r="C35" s="232"/>
      <c r="D35" s="232"/>
      <c r="E35" s="232"/>
      <c r="F35" s="232"/>
      <c r="G35" s="13">
        <v>28</v>
      </c>
      <c r="H35" s="116">
        <v>0</v>
      </c>
      <c r="I35" s="116">
        <v>0</v>
      </c>
      <c r="J35" s="116">
        <v>0</v>
      </c>
      <c r="K35" s="116">
        <v>0</v>
      </c>
    </row>
    <row r="36" spans="1:11" x14ac:dyDescent="0.2">
      <c r="A36" s="190" t="s">
        <v>196</v>
      </c>
      <c r="B36" s="190"/>
      <c r="C36" s="190"/>
      <c r="D36" s="190"/>
      <c r="E36" s="190"/>
      <c r="F36" s="190"/>
      <c r="G36" s="13">
        <v>29</v>
      </c>
      <c r="H36" s="29">
        <v>59164</v>
      </c>
      <c r="I36" s="29">
        <v>59164</v>
      </c>
      <c r="J36" s="116">
        <v>6594</v>
      </c>
      <c r="K36" s="116">
        <v>6594</v>
      </c>
    </row>
    <row r="37" spans="1:11" x14ac:dyDescent="0.2">
      <c r="A37" s="226" t="s">
        <v>415</v>
      </c>
      <c r="B37" s="227"/>
      <c r="C37" s="227"/>
      <c r="D37" s="227"/>
      <c r="E37" s="227"/>
      <c r="F37" s="227"/>
      <c r="G37" s="14">
        <v>30</v>
      </c>
      <c r="H37" s="106">
        <f>SUM(H38:H47)</f>
        <v>25486</v>
      </c>
      <c r="I37" s="106">
        <f>SUM(I38:I47)</f>
        <v>25486</v>
      </c>
      <c r="J37" s="106">
        <f>SUM(J38:J47)</f>
        <v>195434</v>
      </c>
      <c r="K37" s="106">
        <f>SUM(K38:K47)</f>
        <v>195434</v>
      </c>
    </row>
    <row r="38" spans="1:11" ht="23.45" customHeight="1" x14ac:dyDescent="0.2">
      <c r="A38" s="190" t="s">
        <v>197</v>
      </c>
      <c r="B38" s="190"/>
      <c r="C38" s="190"/>
      <c r="D38" s="190"/>
      <c r="E38" s="190"/>
      <c r="F38" s="190"/>
      <c r="G38" s="13">
        <v>31</v>
      </c>
      <c r="H38" s="29">
        <v>0</v>
      </c>
      <c r="I38" s="29">
        <v>0</v>
      </c>
      <c r="J38" s="116">
        <v>0</v>
      </c>
      <c r="K38" s="116">
        <v>0</v>
      </c>
    </row>
    <row r="39" spans="1:11" ht="25.15" customHeight="1" x14ac:dyDescent="0.2">
      <c r="A39" s="190" t="s">
        <v>198</v>
      </c>
      <c r="B39" s="190"/>
      <c r="C39" s="190"/>
      <c r="D39" s="190"/>
      <c r="E39" s="190"/>
      <c r="F39" s="190"/>
      <c r="G39" s="13">
        <v>32</v>
      </c>
      <c r="H39" s="29">
        <v>0</v>
      </c>
      <c r="I39" s="29">
        <v>0</v>
      </c>
      <c r="J39" s="116">
        <v>0</v>
      </c>
      <c r="K39" s="116">
        <v>0</v>
      </c>
    </row>
    <row r="40" spans="1:11" ht="25.15" customHeight="1" x14ac:dyDescent="0.2">
      <c r="A40" s="190" t="s">
        <v>199</v>
      </c>
      <c r="B40" s="190"/>
      <c r="C40" s="190"/>
      <c r="D40" s="190"/>
      <c r="E40" s="190"/>
      <c r="F40" s="190"/>
      <c r="G40" s="13">
        <v>33</v>
      </c>
      <c r="H40" s="29">
        <v>0</v>
      </c>
      <c r="I40" s="29">
        <v>0</v>
      </c>
      <c r="J40" s="116">
        <v>0</v>
      </c>
      <c r="K40" s="116">
        <v>0</v>
      </c>
    </row>
    <row r="41" spans="1:11" ht="25.15" customHeight="1" x14ac:dyDescent="0.2">
      <c r="A41" s="190" t="s">
        <v>200</v>
      </c>
      <c r="B41" s="190"/>
      <c r="C41" s="190"/>
      <c r="D41" s="190"/>
      <c r="E41" s="190"/>
      <c r="F41" s="190"/>
      <c r="G41" s="13">
        <v>34</v>
      </c>
      <c r="H41" s="29">
        <v>0</v>
      </c>
      <c r="I41" s="29">
        <v>0</v>
      </c>
      <c r="J41" s="116">
        <v>0</v>
      </c>
      <c r="K41" s="116">
        <v>0</v>
      </c>
    </row>
    <row r="42" spans="1:11" ht="25.15" customHeight="1" x14ac:dyDescent="0.2">
      <c r="A42" s="190" t="s">
        <v>201</v>
      </c>
      <c r="B42" s="190"/>
      <c r="C42" s="190"/>
      <c r="D42" s="190"/>
      <c r="E42" s="190"/>
      <c r="F42" s="190"/>
      <c r="G42" s="13">
        <v>35</v>
      </c>
      <c r="H42" s="29">
        <v>0</v>
      </c>
      <c r="I42" s="29">
        <v>0</v>
      </c>
      <c r="J42" s="116">
        <v>0</v>
      </c>
      <c r="K42" s="116">
        <v>0</v>
      </c>
    </row>
    <row r="43" spans="1:11" x14ac:dyDescent="0.2">
      <c r="A43" s="190" t="s">
        <v>202</v>
      </c>
      <c r="B43" s="190"/>
      <c r="C43" s="190"/>
      <c r="D43" s="190"/>
      <c r="E43" s="190"/>
      <c r="F43" s="190"/>
      <c r="G43" s="13">
        <v>36</v>
      </c>
      <c r="H43" s="29">
        <v>0</v>
      </c>
      <c r="I43" s="29">
        <v>0</v>
      </c>
      <c r="J43" s="116">
        <v>0</v>
      </c>
      <c r="K43" s="116">
        <v>0</v>
      </c>
    </row>
    <row r="44" spans="1:11" x14ac:dyDescent="0.2">
      <c r="A44" s="190" t="s">
        <v>203</v>
      </c>
      <c r="B44" s="190"/>
      <c r="C44" s="190"/>
      <c r="D44" s="190"/>
      <c r="E44" s="190"/>
      <c r="F44" s="190"/>
      <c r="G44" s="13">
        <v>37</v>
      </c>
      <c r="H44" s="29">
        <v>22061</v>
      </c>
      <c r="I44" s="29">
        <v>22061</v>
      </c>
      <c r="J44" s="116">
        <v>192331</v>
      </c>
      <c r="K44" s="116">
        <v>192331</v>
      </c>
    </row>
    <row r="45" spans="1:11" x14ac:dyDescent="0.2">
      <c r="A45" s="190" t="s">
        <v>204</v>
      </c>
      <c r="B45" s="190"/>
      <c r="C45" s="190"/>
      <c r="D45" s="190"/>
      <c r="E45" s="190"/>
      <c r="F45" s="190"/>
      <c r="G45" s="13">
        <v>38</v>
      </c>
      <c r="H45" s="29">
        <v>184</v>
      </c>
      <c r="I45" s="29">
        <v>184</v>
      </c>
      <c r="J45" s="116">
        <v>3103</v>
      </c>
      <c r="K45" s="116">
        <v>3103</v>
      </c>
    </row>
    <row r="46" spans="1:11" x14ac:dyDescent="0.2">
      <c r="A46" s="190" t="s">
        <v>205</v>
      </c>
      <c r="B46" s="190"/>
      <c r="C46" s="190"/>
      <c r="D46" s="190"/>
      <c r="E46" s="190"/>
      <c r="F46" s="190"/>
      <c r="G46" s="13">
        <v>39</v>
      </c>
      <c r="H46" s="29">
        <v>0</v>
      </c>
      <c r="I46" s="29">
        <v>0</v>
      </c>
      <c r="J46" s="116">
        <v>0</v>
      </c>
      <c r="K46" s="116">
        <v>0</v>
      </c>
    </row>
    <row r="47" spans="1:11" x14ac:dyDescent="0.2">
      <c r="A47" s="190" t="s">
        <v>206</v>
      </c>
      <c r="B47" s="190"/>
      <c r="C47" s="190"/>
      <c r="D47" s="190"/>
      <c r="E47" s="190"/>
      <c r="F47" s="190"/>
      <c r="G47" s="13">
        <v>40</v>
      </c>
      <c r="H47" s="29">
        <v>3241</v>
      </c>
      <c r="I47" s="29">
        <v>3241</v>
      </c>
      <c r="J47" s="116">
        <v>0</v>
      </c>
      <c r="K47" s="116">
        <v>0</v>
      </c>
    </row>
    <row r="48" spans="1:11" x14ac:dyDescent="0.2">
      <c r="A48" s="226" t="s">
        <v>416</v>
      </c>
      <c r="B48" s="227"/>
      <c r="C48" s="227"/>
      <c r="D48" s="227"/>
      <c r="E48" s="227"/>
      <c r="F48" s="227"/>
      <c r="G48" s="14">
        <v>41</v>
      </c>
      <c r="H48" s="106">
        <f>SUM(H49:H55)</f>
        <v>1415369</v>
      </c>
      <c r="I48" s="106">
        <f>SUM(I49:I55)</f>
        <v>1415369</v>
      </c>
      <c r="J48" s="106">
        <f>SUM(J49:J55)</f>
        <v>3290817</v>
      </c>
      <c r="K48" s="106">
        <f>SUM(K49:K55)</f>
        <v>3290817</v>
      </c>
    </row>
    <row r="49" spans="1:11" ht="25.15" customHeight="1" x14ac:dyDescent="0.2">
      <c r="A49" s="190" t="s">
        <v>207</v>
      </c>
      <c r="B49" s="190"/>
      <c r="C49" s="190"/>
      <c r="D49" s="190"/>
      <c r="E49" s="190"/>
      <c r="F49" s="190"/>
      <c r="G49" s="13">
        <v>42</v>
      </c>
      <c r="H49" s="29">
        <v>0</v>
      </c>
      <c r="I49" s="29">
        <v>0</v>
      </c>
      <c r="J49" s="116">
        <v>0</v>
      </c>
      <c r="K49" s="116">
        <v>0</v>
      </c>
    </row>
    <row r="50" spans="1:11" ht="24" customHeight="1" x14ac:dyDescent="0.2">
      <c r="A50" s="228" t="s">
        <v>208</v>
      </c>
      <c r="B50" s="228"/>
      <c r="C50" s="228"/>
      <c r="D50" s="228"/>
      <c r="E50" s="228"/>
      <c r="F50" s="228"/>
      <c r="G50" s="13">
        <v>43</v>
      </c>
      <c r="H50" s="29">
        <v>0</v>
      </c>
      <c r="I50" s="29">
        <v>0</v>
      </c>
      <c r="J50" s="116">
        <v>0</v>
      </c>
      <c r="K50" s="116">
        <v>0</v>
      </c>
    </row>
    <row r="51" spans="1:11" x14ac:dyDescent="0.2">
      <c r="A51" s="228" t="s">
        <v>209</v>
      </c>
      <c r="B51" s="228"/>
      <c r="C51" s="228"/>
      <c r="D51" s="228"/>
      <c r="E51" s="228"/>
      <c r="F51" s="228"/>
      <c r="G51" s="13">
        <v>44</v>
      </c>
      <c r="H51" s="29">
        <v>1241633</v>
      </c>
      <c r="I51" s="29">
        <v>1241633</v>
      </c>
      <c r="J51" s="116">
        <f>841+838689+1306368+4108</f>
        <v>2150006</v>
      </c>
      <c r="K51" s="116">
        <f>841+838689+1306368+4108</f>
        <v>2150006</v>
      </c>
    </row>
    <row r="52" spans="1:11" x14ac:dyDescent="0.2">
      <c r="A52" s="228" t="s">
        <v>210</v>
      </c>
      <c r="B52" s="228"/>
      <c r="C52" s="228"/>
      <c r="D52" s="228"/>
      <c r="E52" s="228"/>
      <c r="F52" s="228"/>
      <c r="G52" s="13">
        <v>45</v>
      </c>
      <c r="H52" s="29">
        <v>173736</v>
      </c>
      <c r="I52" s="29">
        <v>173736</v>
      </c>
      <c r="J52" s="116">
        <v>1140811</v>
      </c>
      <c r="K52" s="116">
        <v>1140811</v>
      </c>
    </row>
    <row r="53" spans="1:11" x14ac:dyDescent="0.2">
      <c r="A53" s="228" t="s">
        <v>211</v>
      </c>
      <c r="B53" s="228"/>
      <c r="C53" s="228"/>
      <c r="D53" s="228"/>
      <c r="E53" s="228"/>
      <c r="F53" s="228"/>
      <c r="G53" s="13">
        <v>46</v>
      </c>
      <c r="H53" s="29">
        <v>0</v>
      </c>
      <c r="I53" s="29">
        <v>0</v>
      </c>
      <c r="J53" s="116">
        <v>0</v>
      </c>
      <c r="K53" s="116">
        <v>0</v>
      </c>
    </row>
    <row r="54" spans="1:11" x14ac:dyDescent="0.2">
      <c r="A54" s="228" t="s">
        <v>212</v>
      </c>
      <c r="B54" s="228"/>
      <c r="C54" s="228"/>
      <c r="D54" s="228"/>
      <c r="E54" s="228"/>
      <c r="F54" s="228"/>
      <c r="G54" s="13">
        <v>47</v>
      </c>
      <c r="H54" s="29">
        <v>0</v>
      </c>
      <c r="I54" s="29">
        <v>0</v>
      </c>
      <c r="J54" s="116">
        <v>0</v>
      </c>
      <c r="K54" s="116">
        <v>0</v>
      </c>
    </row>
    <row r="55" spans="1:11" x14ac:dyDescent="0.2">
      <c r="A55" s="228" t="s">
        <v>213</v>
      </c>
      <c r="B55" s="228"/>
      <c r="C55" s="228"/>
      <c r="D55" s="228"/>
      <c r="E55" s="228"/>
      <c r="F55" s="228"/>
      <c r="G55" s="13">
        <v>48</v>
      </c>
      <c r="H55" s="29">
        <v>0</v>
      </c>
      <c r="I55" s="29">
        <v>0</v>
      </c>
      <c r="J55" s="116">
        <v>0</v>
      </c>
      <c r="K55" s="116">
        <v>0</v>
      </c>
    </row>
    <row r="56" spans="1:11" ht="22.15" customHeight="1" x14ac:dyDescent="0.2">
      <c r="A56" s="229" t="s">
        <v>214</v>
      </c>
      <c r="B56" s="229"/>
      <c r="C56" s="229"/>
      <c r="D56" s="229"/>
      <c r="E56" s="229"/>
      <c r="F56" s="229"/>
      <c r="G56" s="13">
        <v>49</v>
      </c>
      <c r="H56" s="29">
        <v>0</v>
      </c>
      <c r="I56" s="29">
        <v>0</v>
      </c>
      <c r="J56" s="116">
        <v>0</v>
      </c>
      <c r="K56" s="116">
        <v>0</v>
      </c>
    </row>
    <row r="57" spans="1:11" x14ac:dyDescent="0.2">
      <c r="A57" s="229" t="s">
        <v>215</v>
      </c>
      <c r="B57" s="229"/>
      <c r="C57" s="229"/>
      <c r="D57" s="229"/>
      <c r="E57" s="229"/>
      <c r="F57" s="229"/>
      <c r="G57" s="13">
        <v>50</v>
      </c>
      <c r="H57" s="29">
        <v>0</v>
      </c>
      <c r="I57" s="29">
        <v>0</v>
      </c>
      <c r="J57" s="116">
        <v>0</v>
      </c>
      <c r="K57" s="116">
        <v>0</v>
      </c>
    </row>
    <row r="58" spans="1:11" ht="24.6" customHeight="1" x14ac:dyDescent="0.2">
      <c r="A58" s="229" t="s">
        <v>216</v>
      </c>
      <c r="B58" s="229"/>
      <c r="C58" s="229"/>
      <c r="D58" s="229"/>
      <c r="E58" s="229"/>
      <c r="F58" s="229"/>
      <c r="G58" s="13">
        <v>51</v>
      </c>
      <c r="H58" s="29">
        <v>0</v>
      </c>
      <c r="I58" s="29">
        <v>0</v>
      </c>
      <c r="J58" s="116">
        <v>0</v>
      </c>
      <c r="K58" s="116">
        <v>0</v>
      </c>
    </row>
    <row r="59" spans="1:11" x14ac:dyDescent="0.2">
      <c r="A59" s="229" t="s">
        <v>217</v>
      </c>
      <c r="B59" s="229"/>
      <c r="C59" s="229"/>
      <c r="D59" s="229"/>
      <c r="E59" s="229"/>
      <c r="F59" s="229"/>
      <c r="G59" s="13">
        <v>52</v>
      </c>
      <c r="H59" s="29">
        <v>0</v>
      </c>
      <c r="I59" s="29">
        <v>0</v>
      </c>
      <c r="J59" s="116">
        <v>0</v>
      </c>
      <c r="K59" s="116">
        <v>0</v>
      </c>
    </row>
    <row r="60" spans="1:11" x14ac:dyDescent="0.2">
      <c r="A60" s="226" t="s">
        <v>417</v>
      </c>
      <c r="B60" s="227"/>
      <c r="C60" s="227"/>
      <c r="D60" s="227"/>
      <c r="E60" s="227"/>
      <c r="F60" s="227"/>
      <c r="G60" s="14">
        <v>53</v>
      </c>
      <c r="H60" s="106">
        <f>H8+H37+H56+H57</f>
        <v>3123484</v>
      </c>
      <c r="I60" s="106">
        <f t="shared" ref="I60:K60" si="0">I8+I37+I56+I57</f>
        <v>3123484</v>
      </c>
      <c r="J60" s="106">
        <f t="shared" si="0"/>
        <v>3481611</v>
      </c>
      <c r="K60" s="106">
        <f t="shared" si="0"/>
        <v>3481611</v>
      </c>
    </row>
    <row r="61" spans="1:11" x14ac:dyDescent="0.2">
      <c r="A61" s="226" t="s">
        <v>418</v>
      </c>
      <c r="B61" s="227"/>
      <c r="C61" s="227"/>
      <c r="D61" s="227"/>
      <c r="E61" s="227"/>
      <c r="F61" s="227"/>
      <c r="G61" s="14">
        <v>54</v>
      </c>
      <c r="H61" s="106">
        <f>H14+H48+H58+H59</f>
        <v>17486686</v>
      </c>
      <c r="I61" s="106">
        <f t="shared" ref="I61:K61" si="1">I14+I48+I58+I59</f>
        <v>17486686</v>
      </c>
      <c r="J61" s="106">
        <f t="shared" si="1"/>
        <v>23577621</v>
      </c>
      <c r="K61" s="106">
        <f t="shared" si="1"/>
        <v>23577621</v>
      </c>
    </row>
    <row r="62" spans="1:11" x14ac:dyDescent="0.2">
      <c r="A62" s="226" t="s">
        <v>419</v>
      </c>
      <c r="B62" s="227"/>
      <c r="C62" s="227"/>
      <c r="D62" s="227"/>
      <c r="E62" s="227"/>
      <c r="F62" s="227"/>
      <c r="G62" s="14">
        <v>55</v>
      </c>
      <c r="H62" s="106">
        <f>H60-H61</f>
        <v>-14363202</v>
      </c>
      <c r="I62" s="106">
        <f t="shared" ref="I62:K62" si="2">I60-I61</f>
        <v>-14363202</v>
      </c>
      <c r="J62" s="106">
        <f t="shared" si="2"/>
        <v>-20096010</v>
      </c>
      <c r="K62" s="106">
        <f t="shared" si="2"/>
        <v>-20096010</v>
      </c>
    </row>
    <row r="63" spans="1:11" x14ac:dyDescent="0.2">
      <c r="A63" s="213" t="s">
        <v>421</v>
      </c>
      <c r="B63" s="213"/>
      <c r="C63" s="213"/>
      <c r="D63" s="213"/>
      <c r="E63" s="213"/>
      <c r="F63" s="213"/>
      <c r="G63" s="14">
        <v>56</v>
      </c>
      <c r="H63" s="106">
        <f>+IF((H60-H61)&gt;0,(H60-H61),0)</f>
        <v>0</v>
      </c>
      <c r="I63" s="106">
        <f t="shared" ref="I63:K63" si="3">+IF((I60-I61)&gt;0,(I60-I61),0)</f>
        <v>0</v>
      </c>
      <c r="J63" s="106">
        <f t="shared" si="3"/>
        <v>0</v>
      </c>
      <c r="K63" s="106">
        <f t="shared" si="3"/>
        <v>0</v>
      </c>
    </row>
    <row r="64" spans="1:11" x14ac:dyDescent="0.2">
      <c r="A64" s="213" t="s">
        <v>420</v>
      </c>
      <c r="B64" s="213"/>
      <c r="C64" s="213"/>
      <c r="D64" s="213"/>
      <c r="E64" s="213"/>
      <c r="F64" s="213"/>
      <c r="G64" s="14">
        <v>57</v>
      </c>
      <c r="H64" s="106">
        <f>+IF((H60-H61)&lt;0,(H60-H61),0)</f>
        <v>-14363202</v>
      </c>
      <c r="I64" s="106">
        <f t="shared" ref="I64:K64" si="4">+IF((I60-I61)&lt;0,(I60-I61),0)</f>
        <v>-14363202</v>
      </c>
      <c r="J64" s="106">
        <f t="shared" si="4"/>
        <v>-20096010</v>
      </c>
      <c r="K64" s="106">
        <f t="shared" si="4"/>
        <v>-20096010</v>
      </c>
    </row>
    <row r="65" spans="1:11" x14ac:dyDescent="0.2">
      <c r="A65" s="229" t="s">
        <v>218</v>
      </c>
      <c r="B65" s="229"/>
      <c r="C65" s="229"/>
      <c r="D65" s="229"/>
      <c r="E65" s="229"/>
      <c r="F65" s="229"/>
      <c r="G65" s="13">
        <v>58</v>
      </c>
      <c r="H65" s="116">
        <v>0</v>
      </c>
      <c r="I65" s="116">
        <v>0</v>
      </c>
      <c r="J65" s="116">
        <v>0</v>
      </c>
      <c r="K65" s="116">
        <v>0</v>
      </c>
    </row>
    <row r="66" spans="1:11" x14ac:dyDescent="0.2">
      <c r="A66" s="226" t="s">
        <v>422</v>
      </c>
      <c r="B66" s="227"/>
      <c r="C66" s="227"/>
      <c r="D66" s="227"/>
      <c r="E66" s="227"/>
      <c r="F66" s="227"/>
      <c r="G66" s="14">
        <v>59</v>
      </c>
      <c r="H66" s="106">
        <f>H62-H65</f>
        <v>-14363202</v>
      </c>
      <c r="I66" s="106">
        <f t="shared" ref="I66:K66" si="5">I62-I65</f>
        <v>-14363202</v>
      </c>
      <c r="J66" s="106">
        <f t="shared" si="5"/>
        <v>-20096010</v>
      </c>
      <c r="K66" s="106">
        <f t="shared" si="5"/>
        <v>-20096010</v>
      </c>
    </row>
    <row r="67" spans="1:11" x14ac:dyDescent="0.2">
      <c r="A67" s="213" t="s">
        <v>423</v>
      </c>
      <c r="B67" s="213"/>
      <c r="C67" s="213"/>
      <c r="D67" s="213"/>
      <c r="E67" s="213"/>
      <c r="F67" s="213"/>
      <c r="G67" s="14">
        <v>60</v>
      </c>
      <c r="H67" s="106">
        <f>+IF((H62-H65)&gt;0,(H62-H65),0)</f>
        <v>0</v>
      </c>
      <c r="I67" s="106">
        <f t="shared" ref="I67:K67" si="6">+IF((I62-I65)&gt;0,(I62-I65),0)</f>
        <v>0</v>
      </c>
      <c r="J67" s="106">
        <f t="shared" si="6"/>
        <v>0</v>
      </c>
      <c r="K67" s="106">
        <f t="shared" si="6"/>
        <v>0</v>
      </c>
    </row>
    <row r="68" spans="1:11" x14ac:dyDescent="0.2">
      <c r="A68" s="213" t="s">
        <v>424</v>
      </c>
      <c r="B68" s="213"/>
      <c r="C68" s="213"/>
      <c r="D68" s="213"/>
      <c r="E68" s="213"/>
      <c r="F68" s="213"/>
      <c r="G68" s="14">
        <v>61</v>
      </c>
      <c r="H68" s="106">
        <f>+IF((H62-H65)&lt;0,(H62-H65),0)</f>
        <v>-14363202</v>
      </c>
      <c r="I68" s="106">
        <f t="shared" ref="I68:K68" si="7">+IF((I62-I65)&lt;0,(I62-I65),0)</f>
        <v>-14363202</v>
      </c>
      <c r="J68" s="106">
        <f t="shared" si="7"/>
        <v>-20096010</v>
      </c>
      <c r="K68" s="106">
        <f t="shared" si="7"/>
        <v>-20096010</v>
      </c>
    </row>
    <row r="69" spans="1:11" x14ac:dyDescent="0.2">
      <c r="A69" s="208" t="s">
        <v>219</v>
      </c>
      <c r="B69" s="208"/>
      <c r="C69" s="208"/>
      <c r="D69" s="208"/>
      <c r="E69" s="208"/>
      <c r="F69" s="208"/>
      <c r="G69" s="223"/>
      <c r="H69" s="223"/>
      <c r="I69" s="223"/>
      <c r="J69" s="224"/>
      <c r="K69" s="224"/>
    </row>
    <row r="70" spans="1:11" ht="22.15" customHeight="1" x14ac:dyDescent="0.2">
      <c r="A70" s="226" t="s">
        <v>425</v>
      </c>
      <c r="B70" s="227"/>
      <c r="C70" s="227"/>
      <c r="D70" s="227"/>
      <c r="E70" s="227"/>
      <c r="F70" s="227"/>
      <c r="G70" s="14">
        <v>62</v>
      </c>
      <c r="H70" s="106">
        <f>H71-H72</f>
        <v>0</v>
      </c>
      <c r="I70" s="106">
        <f>I71-I72</f>
        <v>0</v>
      </c>
      <c r="J70" s="106">
        <f>J71-J72</f>
        <v>0</v>
      </c>
      <c r="K70" s="106">
        <f>K71-K72</f>
        <v>0</v>
      </c>
    </row>
    <row r="71" spans="1:11" x14ac:dyDescent="0.2">
      <c r="A71" s="228" t="s">
        <v>220</v>
      </c>
      <c r="B71" s="228"/>
      <c r="C71" s="228"/>
      <c r="D71" s="228"/>
      <c r="E71" s="228"/>
      <c r="F71" s="228"/>
      <c r="G71" s="13">
        <v>63</v>
      </c>
      <c r="H71" s="116">
        <v>0</v>
      </c>
      <c r="I71" s="116">
        <v>0</v>
      </c>
      <c r="J71" s="116">
        <v>0</v>
      </c>
      <c r="K71" s="116">
        <v>0</v>
      </c>
    </row>
    <row r="72" spans="1:11" x14ac:dyDescent="0.2">
      <c r="A72" s="228" t="s">
        <v>221</v>
      </c>
      <c r="B72" s="228"/>
      <c r="C72" s="228"/>
      <c r="D72" s="228"/>
      <c r="E72" s="228"/>
      <c r="F72" s="228"/>
      <c r="G72" s="13">
        <v>64</v>
      </c>
      <c r="H72" s="116">
        <v>0</v>
      </c>
      <c r="I72" s="116">
        <v>0</v>
      </c>
      <c r="J72" s="116">
        <v>0</v>
      </c>
      <c r="K72" s="116">
        <v>0</v>
      </c>
    </row>
    <row r="73" spans="1:11" x14ac:dyDescent="0.2">
      <c r="A73" s="229" t="s">
        <v>222</v>
      </c>
      <c r="B73" s="229"/>
      <c r="C73" s="229"/>
      <c r="D73" s="229"/>
      <c r="E73" s="229"/>
      <c r="F73" s="229"/>
      <c r="G73" s="13">
        <v>65</v>
      </c>
      <c r="H73" s="116">
        <v>0</v>
      </c>
      <c r="I73" s="116">
        <v>0</v>
      </c>
      <c r="J73" s="116">
        <v>0</v>
      </c>
      <c r="K73" s="116">
        <v>0</v>
      </c>
    </row>
    <row r="74" spans="1:11" x14ac:dyDescent="0.2">
      <c r="A74" s="213" t="s">
        <v>426</v>
      </c>
      <c r="B74" s="213"/>
      <c r="C74" s="213"/>
      <c r="D74" s="213"/>
      <c r="E74" s="213"/>
      <c r="F74" s="213"/>
      <c r="G74" s="14">
        <v>66</v>
      </c>
      <c r="H74" s="117">
        <v>0</v>
      </c>
      <c r="I74" s="117">
        <v>0</v>
      </c>
      <c r="J74" s="117">
        <v>0</v>
      </c>
      <c r="K74" s="117">
        <v>0</v>
      </c>
    </row>
    <row r="75" spans="1:11" x14ac:dyDescent="0.2">
      <c r="A75" s="213" t="s">
        <v>427</v>
      </c>
      <c r="B75" s="213"/>
      <c r="C75" s="213"/>
      <c r="D75" s="213"/>
      <c r="E75" s="213"/>
      <c r="F75" s="213"/>
      <c r="G75" s="14">
        <v>67</v>
      </c>
      <c r="H75" s="117">
        <v>0</v>
      </c>
      <c r="I75" s="117">
        <v>0</v>
      </c>
      <c r="J75" s="117">
        <v>0</v>
      </c>
      <c r="K75" s="117">
        <v>0</v>
      </c>
    </row>
    <row r="76" spans="1:11" x14ac:dyDescent="0.2">
      <c r="A76" s="208" t="s">
        <v>223</v>
      </c>
      <c r="B76" s="208"/>
      <c r="C76" s="208"/>
      <c r="D76" s="208"/>
      <c r="E76" s="208"/>
      <c r="F76" s="208"/>
      <c r="G76" s="223"/>
      <c r="H76" s="223"/>
      <c r="I76" s="223"/>
      <c r="J76" s="224"/>
      <c r="K76" s="224"/>
    </row>
    <row r="77" spans="1:11" x14ac:dyDescent="0.2">
      <c r="A77" s="226" t="s">
        <v>428</v>
      </c>
      <c r="B77" s="227"/>
      <c r="C77" s="227"/>
      <c r="D77" s="227"/>
      <c r="E77" s="227"/>
      <c r="F77" s="227"/>
      <c r="G77" s="14">
        <v>68</v>
      </c>
      <c r="H77" s="117">
        <v>0</v>
      </c>
      <c r="I77" s="117">
        <v>0</v>
      </c>
      <c r="J77" s="117">
        <v>0</v>
      </c>
      <c r="K77" s="117">
        <v>0</v>
      </c>
    </row>
    <row r="78" spans="1:11" x14ac:dyDescent="0.2">
      <c r="A78" s="228" t="s">
        <v>429</v>
      </c>
      <c r="B78" s="228"/>
      <c r="C78" s="228"/>
      <c r="D78" s="228"/>
      <c r="E78" s="228"/>
      <c r="F78" s="228"/>
      <c r="G78" s="102">
        <v>69</v>
      </c>
      <c r="H78" s="118">
        <v>0</v>
      </c>
      <c r="I78" s="118">
        <v>0</v>
      </c>
      <c r="J78" s="118">
        <v>0</v>
      </c>
      <c r="K78" s="118">
        <v>0</v>
      </c>
    </row>
    <row r="79" spans="1:11" x14ac:dyDescent="0.2">
      <c r="A79" s="228" t="s">
        <v>430</v>
      </c>
      <c r="B79" s="228"/>
      <c r="C79" s="228"/>
      <c r="D79" s="228"/>
      <c r="E79" s="228"/>
      <c r="F79" s="228"/>
      <c r="G79" s="102">
        <v>70</v>
      </c>
      <c r="H79" s="118">
        <v>0</v>
      </c>
      <c r="I79" s="118">
        <v>0</v>
      </c>
      <c r="J79" s="118">
        <v>0</v>
      </c>
      <c r="K79" s="118">
        <v>0</v>
      </c>
    </row>
    <row r="80" spans="1:11" x14ac:dyDescent="0.2">
      <c r="A80" s="226" t="s">
        <v>431</v>
      </c>
      <c r="B80" s="227"/>
      <c r="C80" s="227"/>
      <c r="D80" s="227"/>
      <c r="E80" s="227"/>
      <c r="F80" s="227"/>
      <c r="G80" s="14">
        <v>71</v>
      </c>
      <c r="H80" s="117">
        <v>0</v>
      </c>
      <c r="I80" s="117">
        <v>0</v>
      </c>
      <c r="J80" s="117">
        <v>0</v>
      </c>
      <c r="K80" s="117">
        <v>0</v>
      </c>
    </row>
    <row r="81" spans="1:11" x14ac:dyDescent="0.2">
      <c r="A81" s="226" t="s">
        <v>432</v>
      </c>
      <c r="B81" s="227"/>
      <c r="C81" s="227"/>
      <c r="D81" s="227"/>
      <c r="E81" s="227"/>
      <c r="F81" s="227"/>
      <c r="G81" s="14">
        <v>72</v>
      </c>
      <c r="H81" s="117">
        <v>0</v>
      </c>
      <c r="I81" s="117">
        <v>0</v>
      </c>
      <c r="J81" s="117">
        <v>0</v>
      </c>
      <c r="K81" s="117">
        <v>0</v>
      </c>
    </row>
    <row r="82" spans="1:11" x14ac:dyDescent="0.2">
      <c r="A82" s="213" t="s">
        <v>433</v>
      </c>
      <c r="B82" s="213"/>
      <c r="C82" s="213"/>
      <c r="D82" s="213"/>
      <c r="E82" s="213"/>
      <c r="F82" s="213"/>
      <c r="G82" s="14">
        <v>73</v>
      </c>
      <c r="H82" s="117">
        <v>0</v>
      </c>
      <c r="I82" s="117">
        <v>0</v>
      </c>
      <c r="J82" s="117">
        <v>0</v>
      </c>
      <c r="K82" s="117">
        <v>0</v>
      </c>
    </row>
    <row r="83" spans="1:11" x14ac:dyDescent="0.2">
      <c r="A83" s="213" t="s">
        <v>434</v>
      </c>
      <c r="B83" s="213"/>
      <c r="C83" s="213"/>
      <c r="D83" s="213"/>
      <c r="E83" s="213"/>
      <c r="F83" s="213"/>
      <c r="G83" s="14">
        <v>74</v>
      </c>
      <c r="H83" s="117">
        <v>0</v>
      </c>
      <c r="I83" s="117">
        <v>0</v>
      </c>
      <c r="J83" s="117">
        <v>0</v>
      </c>
      <c r="K83" s="117">
        <v>0</v>
      </c>
    </row>
    <row r="84" spans="1:11" x14ac:dyDescent="0.2">
      <c r="A84" s="208" t="s">
        <v>224</v>
      </c>
      <c r="B84" s="208"/>
      <c r="C84" s="208"/>
      <c r="D84" s="208"/>
      <c r="E84" s="208"/>
      <c r="F84" s="208"/>
      <c r="G84" s="223"/>
      <c r="H84" s="223"/>
      <c r="I84" s="223"/>
      <c r="J84" s="224"/>
      <c r="K84" s="224"/>
    </row>
    <row r="85" spans="1:11" x14ac:dyDescent="0.2">
      <c r="A85" s="210" t="s">
        <v>435</v>
      </c>
      <c r="B85" s="211"/>
      <c r="C85" s="211"/>
      <c r="D85" s="211"/>
      <c r="E85" s="211"/>
      <c r="F85" s="211"/>
      <c r="G85" s="14">
        <v>75</v>
      </c>
      <c r="H85" s="107">
        <f>H86+H87</f>
        <v>0</v>
      </c>
      <c r="I85" s="107">
        <f>I86+I87</f>
        <v>0</v>
      </c>
      <c r="J85" s="107">
        <f>J86+J87</f>
        <v>0</v>
      </c>
      <c r="K85" s="107">
        <f>K86+K87</f>
        <v>0</v>
      </c>
    </row>
    <row r="86" spans="1:11" x14ac:dyDescent="0.2">
      <c r="A86" s="212" t="s">
        <v>225</v>
      </c>
      <c r="B86" s="212"/>
      <c r="C86" s="212"/>
      <c r="D86" s="212"/>
      <c r="E86" s="212"/>
      <c r="F86" s="212"/>
      <c r="G86" s="13">
        <v>76</v>
      </c>
      <c r="H86" s="33">
        <v>0</v>
      </c>
      <c r="I86" s="33">
        <v>0</v>
      </c>
      <c r="J86" s="33">
        <v>0</v>
      </c>
      <c r="K86" s="33">
        <v>0</v>
      </c>
    </row>
    <row r="87" spans="1:11" x14ac:dyDescent="0.2">
      <c r="A87" s="212" t="s">
        <v>226</v>
      </c>
      <c r="B87" s="212"/>
      <c r="C87" s="212"/>
      <c r="D87" s="212"/>
      <c r="E87" s="212"/>
      <c r="F87" s="212"/>
      <c r="G87" s="13">
        <v>77</v>
      </c>
      <c r="H87" s="33">
        <v>0</v>
      </c>
      <c r="I87" s="33">
        <v>0</v>
      </c>
      <c r="J87" s="33">
        <v>0</v>
      </c>
      <c r="K87" s="33">
        <v>0</v>
      </c>
    </row>
    <row r="88" spans="1:11" x14ac:dyDescent="0.2">
      <c r="A88" s="233" t="s">
        <v>227</v>
      </c>
      <c r="B88" s="233"/>
      <c r="C88" s="233"/>
      <c r="D88" s="233"/>
      <c r="E88" s="233"/>
      <c r="F88" s="233"/>
      <c r="G88" s="234"/>
      <c r="H88" s="234"/>
      <c r="I88" s="234"/>
      <c r="J88" s="224"/>
      <c r="K88" s="224"/>
    </row>
    <row r="89" spans="1:11" x14ac:dyDescent="0.2">
      <c r="A89" s="206" t="s">
        <v>228</v>
      </c>
      <c r="B89" s="206"/>
      <c r="C89" s="206"/>
      <c r="D89" s="206"/>
      <c r="E89" s="206"/>
      <c r="F89" s="206"/>
      <c r="G89" s="13">
        <v>78</v>
      </c>
      <c r="H89" s="119">
        <v>-14363202</v>
      </c>
      <c r="I89" s="119">
        <v>-14363202</v>
      </c>
      <c r="J89" s="119">
        <v>-20096010</v>
      </c>
      <c r="K89" s="119">
        <v>-20096010</v>
      </c>
    </row>
    <row r="90" spans="1:11" ht="24" customHeight="1" x14ac:dyDescent="0.2">
      <c r="A90" s="192" t="s">
        <v>436</v>
      </c>
      <c r="B90" s="192"/>
      <c r="C90" s="192"/>
      <c r="D90" s="192"/>
      <c r="E90" s="192"/>
      <c r="F90" s="192"/>
      <c r="G90" s="14">
        <v>79</v>
      </c>
      <c r="H90" s="107">
        <f>H91+H98</f>
        <v>0</v>
      </c>
      <c r="I90" s="107">
        <f t="shared" ref="I90:K90" si="8">I91+I98</f>
        <v>0</v>
      </c>
      <c r="J90" s="107">
        <f t="shared" si="8"/>
        <v>0</v>
      </c>
      <c r="K90" s="107">
        <f t="shared" si="8"/>
        <v>0</v>
      </c>
    </row>
    <row r="91" spans="1:11" ht="24" customHeight="1" x14ac:dyDescent="0.2">
      <c r="A91" s="192" t="s">
        <v>437</v>
      </c>
      <c r="B91" s="192"/>
      <c r="C91" s="192"/>
      <c r="D91" s="192"/>
      <c r="E91" s="192"/>
      <c r="F91" s="192"/>
      <c r="G91" s="14">
        <v>80</v>
      </c>
      <c r="H91" s="107">
        <f>SUM(H92:H96)</f>
        <v>0</v>
      </c>
      <c r="I91" s="107">
        <f>SUM(I92:I96)</f>
        <v>0</v>
      </c>
      <c r="J91" s="107">
        <f>SUM(J92:J96)</f>
        <v>0</v>
      </c>
      <c r="K91" s="107">
        <f>SUM(K92:K96)</f>
        <v>0</v>
      </c>
    </row>
    <row r="92" spans="1:11" ht="24.75" customHeight="1" x14ac:dyDescent="0.2">
      <c r="A92" s="235" t="s">
        <v>438</v>
      </c>
      <c r="B92" s="236"/>
      <c r="C92" s="236"/>
      <c r="D92" s="236"/>
      <c r="E92" s="236"/>
      <c r="F92" s="237"/>
      <c r="G92" s="13">
        <v>81</v>
      </c>
      <c r="H92" s="119">
        <v>0</v>
      </c>
      <c r="I92" s="119">
        <v>0</v>
      </c>
      <c r="J92" s="119">
        <v>0</v>
      </c>
      <c r="K92" s="119">
        <v>0</v>
      </c>
    </row>
    <row r="93" spans="1:11" ht="22.15" customHeight="1" x14ac:dyDescent="0.2">
      <c r="A93" s="228" t="s">
        <v>439</v>
      </c>
      <c r="B93" s="228"/>
      <c r="C93" s="228"/>
      <c r="D93" s="228"/>
      <c r="E93" s="228"/>
      <c r="F93" s="228"/>
      <c r="G93" s="13">
        <v>82</v>
      </c>
      <c r="H93" s="119">
        <v>0</v>
      </c>
      <c r="I93" s="119">
        <v>0</v>
      </c>
      <c r="J93" s="119">
        <v>0</v>
      </c>
      <c r="K93" s="119">
        <v>0</v>
      </c>
    </row>
    <row r="94" spans="1:11" ht="22.15" customHeight="1" x14ac:dyDescent="0.2">
      <c r="A94" s="228" t="s">
        <v>440</v>
      </c>
      <c r="B94" s="228"/>
      <c r="C94" s="228"/>
      <c r="D94" s="228"/>
      <c r="E94" s="228"/>
      <c r="F94" s="228"/>
      <c r="G94" s="13">
        <v>83</v>
      </c>
      <c r="H94" s="119">
        <v>0</v>
      </c>
      <c r="I94" s="119">
        <v>0</v>
      </c>
      <c r="J94" s="119">
        <v>0</v>
      </c>
      <c r="K94" s="119">
        <v>0</v>
      </c>
    </row>
    <row r="95" spans="1:11" ht="22.15" customHeight="1" x14ac:dyDescent="0.2">
      <c r="A95" s="228" t="s">
        <v>441</v>
      </c>
      <c r="B95" s="228"/>
      <c r="C95" s="228"/>
      <c r="D95" s="228"/>
      <c r="E95" s="228"/>
      <c r="F95" s="228"/>
      <c r="G95" s="13">
        <v>84</v>
      </c>
      <c r="H95" s="119">
        <v>0</v>
      </c>
      <c r="I95" s="119">
        <v>0</v>
      </c>
      <c r="J95" s="119">
        <v>0</v>
      </c>
      <c r="K95" s="119">
        <v>0</v>
      </c>
    </row>
    <row r="96" spans="1:11" ht="22.15" customHeight="1" x14ac:dyDescent="0.2">
      <c r="A96" s="228" t="s">
        <v>442</v>
      </c>
      <c r="B96" s="228"/>
      <c r="C96" s="228"/>
      <c r="D96" s="228"/>
      <c r="E96" s="228"/>
      <c r="F96" s="228"/>
      <c r="G96" s="13">
        <v>85</v>
      </c>
      <c r="H96" s="119">
        <v>0</v>
      </c>
      <c r="I96" s="119">
        <v>0</v>
      </c>
      <c r="J96" s="119">
        <v>0</v>
      </c>
      <c r="K96" s="119">
        <v>0</v>
      </c>
    </row>
    <row r="97" spans="1:11" ht="22.15" customHeight="1" x14ac:dyDescent="0.2">
      <c r="A97" s="228" t="s">
        <v>443</v>
      </c>
      <c r="B97" s="228"/>
      <c r="C97" s="228"/>
      <c r="D97" s="228"/>
      <c r="E97" s="228"/>
      <c r="F97" s="228"/>
      <c r="G97" s="13">
        <v>86</v>
      </c>
      <c r="H97" s="119">
        <v>0</v>
      </c>
      <c r="I97" s="119">
        <v>0</v>
      </c>
      <c r="J97" s="119">
        <v>0</v>
      </c>
      <c r="K97" s="119">
        <v>0</v>
      </c>
    </row>
    <row r="98" spans="1:11" ht="22.15" customHeight="1" x14ac:dyDescent="0.2">
      <c r="A98" s="213" t="s">
        <v>444</v>
      </c>
      <c r="B98" s="213"/>
      <c r="C98" s="213"/>
      <c r="D98" s="213"/>
      <c r="E98" s="213"/>
      <c r="F98" s="213"/>
      <c r="G98" s="14">
        <v>87</v>
      </c>
      <c r="H98" s="108">
        <f>SUM(H99:H106)</f>
        <v>0</v>
      </c>
      <c r="I98" s="108">
        <f>SUM(I99:I106)</f>
        <v>0</v>
      </c>
      <c r="J98" s="108">
        <f t="shared" ref="J98:K98" si="9">SUM(J99:J106)</f>
        <v>0</v>
      </c>
      <c r="K98" s="108">
        <f t="shared" si="9"/>
        <v>0</v>
      </c>
    </row>
    <row r="99" spans="1:11" ht="14.25" customHeight="1" x14ac:dyDescent="0.2">
      <c r="A99" s="228" t="s">
        <v>445</v>
      </c>
      <c r="B99" s="228"/>
      <c r="C99" s="228"/>
      <c r="D99" s="228"/>
      <c r="E99" s="228"/>
      <c r="F99" s="228"/>
      <c r="G99" s="13">
        <v>88</v>
      </c>
      <c r="H99" s="119">
        <v>0</v>
      </c>
      <c r="I99" s="119">
        <v>0</v>
      </c>
      <c r="J99" s="119">
        <v>0</v>
      </c>
      <c r="K99" s="119">
        <v>0</v>
      </c>
    </row>
    <row r="100" spans="1:11" ht="24" customHeight="1" x14ac:dyDescent="0.2">
      <c r="A100" s="228" t="s">
        <v>446</v>
      </c>
      <c r="B100" s="228"/>
      <c r="C100" s="228"/>
      <c r="D100" s="228"/>
      <c r="E100" s="228"/>
      <c r="F100" s="228"/>
      <c r="G100" s="13">
        <v>89</v>
      </c>
      <c r="H100" s="119">
        <v>0</v>
      </c>
      <c r="I100" s="119">
        <v>0</v>
      </c>
      <c r="J100" s="119">
        <v>0</v>
      </c>
      <c r="K100" s="119">
        <v>0</v>
      </c>
    </row>
    <row r="101" spans="1:11" x14ac:dyDescent="0.2">
      <c r="A101" s="228" t="s">
        <v>447</v>
      </c>
      <c r="B101" s="228"/>
      <c r="C101" s="228"/>
      <c r="D101" s="228"/>
      <c r="E101" s="228"/>
      <c r="F101" s="228"/>
      <c r="G101" s="13">
        <v>90</v>
      </c>
      <c r="H101" s="119">
        <v>0</v>
      </c>
      <c r="I101" s="119">
        <v>0</v>
      </c>
      <c r="J101" s="119">
        <v>0</v>
      </c>
      <c r="K101" s="119">
        <v>0</v>
      </c>
    </row>
    <row r="102" spans="1:11" ht="27.75" customHeight="1" x14ac:dyDescent="0.2">
      <c r="A102" s="190" t="s">
        <v>448</v>
      </c>
      <c r="B102" s="190"/>
      <c r="C102" s="190"/>
      <c r="D102" s="190"/>
      <c r="E102" s="190"/>
      <c r="F102" s="190"/>
      <c r="G102" s="13">
        <v>91</v>
      </c>
      <c r="H102" s="119">
        <v>0</v>
      </c>
      <c r="I102" s="119">
        <v>0</v>
      </c>
      <c r="J102" s="119">
        <v>0</v>
      </c>
      <c r="K102" s="119">
        <v>0</v>
      </c>
    </row>
    <row r="103" spans="1:11" ht="27.75" customHeight="1" x14ac:dyDescent="0.2">
      <c r="A103" s="190" t="s">
        <v>449</v>
      </c>
      <c r="B103" s="190"/>
      <c r="C103" s="190"/>
      <c r="D103" s="190"/>
      <c r="E103" s="190"/>
      <c r="F103" s="190"/>
      <c r="G103" s="13">
        <v>92</v>
      </c>
      <c r="H103" s="119">
        <v>0</v>
      </c>
      <c r="I103" s="119">
        <v>0</v>
      </c>
      <c r="J103" s="119">
        <v>0</v>
      </c>
      <c r="K103" s="119">
        <v>0</v>
      </c>
    </row>
    <row r="104" spans="1:11" ht="14.25" customHeight="1" x14ac:dyDescent="0.2">
      <c r="A104" s="190" t="s">
        <v>450</v>
      </c>
      <c r="B104" s="190"/>
      <c r="C104" s="190"/>
      <c r="D104" s="190"/>
      <c r="E104" s="190"/>
      <c r="F104" s="190"/>
      <c r="G104" s="13">
        <v>93</v>
      </c>
      <c r="H104" s="119">
        <v>0</v>
      </c>
      <c r="I104" s="119">
        <v>0</v>
      </c>
      <c r="J104" s="119">
        <v>0</v>
      </c>
      <c r="K104" s="119">
        <v>0</v>
      </c>
    </row>
    <row r="105" spans="1:11" ht="15.75" customHeight="1" x14ac:dyDescent="0.2">
      <c r="A105" s="190" t="s">
        <v>451</v>
      </c>
      <c r="B105" s="190"/>
      <c r="C105" s="190"/>
      <c r="D105" s="190"/>
      <c r="E105" s="190"/>
      <c r="F105" s="190"/>
      <c r="G105" s="13">
        <v>94</v>
      </c>
      <c r="H105" s="119">
        <v>0</v>
      </c>
      <c r="I105" s="119">
        <v>0</v>
      </c>
      <c r="J105" s="119">
        <v>0</v>
      </c>
      <c r="K105" s="119">
        <v>0</v>
      </c>
    </row>
    <row r="106" spans="1:11" ht="17.25" customHeight="1" x14ac:dyDescent="0.2">
      <c r="A106" s="190" t="s">
        <v>452</v>
      </c>
      <c r="B106" s="190"/>
      <c r="C106" s="190"/>
      <c r="D106" s="190"/>
      <c r="E106" s="190"/>
      <c r="F106" s="190"/>
      <c r="G106" s="13">
        <v>95</v>
      </c>
      <c r="H106" s="119">
        <v>0</v>
      </c>
      <c r="I106" s="119">
        <v>0</v>
      </c>
      <c r="J106" s="119">
        <v>0</v>
      </c>
      <c r="K106" s="119">
        <v>0</v>
      </c>
    </row>
    <row r="107" spans="1:11" ht="27.75" customHeight="1" x14ac:dyDescent="0.2">
      <c r="A107" s="190" t="s">
        <v>453</v>
      </c>
      <c r="B107" s="190"/>
      <c r="C107" s="190"/>
      <c r="D107" s="190"/>
      <c r="E107" s="190"/>
      <c r="F107" s="190"/>
      <c r="G107" s="13">
        <v>96</v>
      </c>
      <c r="H107" s="119">
        <v>0</v>
      </c>
      <c r="I107" s="119">
        <v>0</v>
      </c>
      <c r="J107" s="119">
        <v>0</v>
      </c>
      <c r="K107" s="119">
        <v>0</v>
      </c>
    </row>
    <row r="108" spans="1:11" ht="22.9" customHeight="1" x14ac:dyDescent="0.2">
      <c r="A108" s="192" t="s">
        <v>454</v>
      </c>
      <c r="B108" s="192"/>
      <c r="C108" s="192"/>
      <c r="D108" s="192"/>
      <c r="E108" s="192"/>
      <c r="F108" s="192"/>
      <c r="G108" s="14">
        <v>97</v>
      </c>
      <c r="H108" s="107">
        <f>H91+H98-H107-H97</f>
        <v>0</v>
      </c>
      <c r="I108" s="107">
        <f>I91+I98-I107-I97</f>
        <v>0</v>
      </c>
      <c r="J108" s="107">
        <f t="shared" ref="J108:K108" si="10">J91+J98-J107-J97</f>
        <v>0</v>
      </c>
      <c r="K108" s="107">
        <f t="shared" si="10"/>
        <v>0</v>
      </c>
    </row>
    <row r="109" spans="1:11" ht="22.9" customHeight="1" x14ac:dyDescent="0.2">
      <c r="A109" s="192" t="s">
        <v>455</v>
      </c>
      <c r="B109" s="192"/>
      <c r="C109" s="192"/>
      <c r="D109" s="192"/>
      <c r="E109" s="192"/>
      <c r="F109" s="192"/>
      <c r="G109" s="14">
        <v>98</v>
      </c>
      <c r="H109" s="107">
        <f>H89+H108</f>
        <v>-14363202</v>
      </c>
      <c r="I109" s="107">
        <f>I89+I108</f>
        <v>-14363202</v>
      </c>
      <c r="J109" s="107">
        <f t="shared" ref="J109:K109" si="11">J89+J108</f>
        <v>-20096010</v>
      </c>
      <c r="K109" s="107">
        <f t="shared" si="11"/>
        <v>-20096010</v>
      </c>
    </row>
    <row r="110" spans="1:11" x14ac:dyDescent="0.2">
      <c r="A110" s="208" t="s">
        <v>229</v>
      </c>
      <c r="B110" s="208"/>
      <c r="C110" s="208"/>
      <c r="D110" s="208"/>
      <c r="E110" s="208"/>
      <c r="F110" s="208"/>
      <c r="G110" s="223"/>
      <c r="H110" s="223"/>
      <c r="I110" s="223"/>
      <c r="J110" s="224"/>
      <c r="K110" s="224"/>
    </row>
    <row r="111" spans="1:11" ht="27" customHeight="1" x14ac:dyDescent="0.2">
      <c r="A111" s="210" t="s">
        <v>456</v>
      </c>
      <c r="B111" s="211"/>
      <c r="C111" s="211"/>
      <c r="D111" s="211"/>
      <c r="E111" s="211"/>
      <c r="F111" s="211"/>
      <c r="G111" s="14">
        <v>99</v>
      </c>
      <c r="H111" s="107">
        <f>H112+H113</f>
        <v>0</v>
      </c>
      <c r="I111" s="107">
        <f>I112+I113</f>
        <v>0</v>
      </c>
      <c r="J111" s="107">
        <f>J112+J113</f>
        <v>0</v>
      </c>
      <c r="K111" s="107">
        <f>K112+K113</f>
        <v>0</v>
      </c>
    </row>
    <row r="112" spans="1:11" x14ac:dyDescent="0.2">
      <c r="A112" s="212" t="s">
        <v>230</v>
      </c>
      <c r="B112" s="212"/>
      <c r="C112" s="212"/>
      <c r="D112" s="212"/>
      <c r="E112" s="212"/>
      <c r="F112" s="212"/>
      <c r="G112" s="13">
        <v>100</v>
      </c>
      <c r="H112" s="119">
        <v>0</v>
      </c>
      <c r="I112" s="119">
        <v>0</v>
      </c>
      <c r="J112" s="119">
        <v>0</v>
      </c>
      <c r="K112" s="119">
        <v>0</v>
      </c>
    </row>
    <row r="113" spans="1:11" x14ac:dyDescent="0.2">
      <c r="A113" s="212" t="s">
        <v>231</v>
      </c>
      <c r="B113" s="212"/>
      <c r="C113" s="212"/>
      <c r="D113" s="212"/>
      <c r="E113" s="212"/>
      <c r="F113" s="212"/>
      <c r="G113" s="13">
        <v>101</v>
      </c>
      <c r="H113" s="119">
        <v>0</v>
      </c>
      <c r="I113" s="119">
        <v>0</v>
      </c>
      <c r="J113" s="119">
        <v>0</v>
      </c>
      <c r="K113" s="119">
        <v>0</v>
      </c>
    </row>
  </sheetData>
  <sheetProtection algorithmName="SHA-512" hashValue="onm1UfEsrq4RXstUiJnVdNK0KKVBTG1XgsEU5aiOqHDuAEiad23CWz7ESDQOr2jbDnxPlWxlVRo/EvJDOgN3vA==" saltValue="gdxstiZrd/3ZEiGmE2li4g=="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7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zoomScale="110" zoomScaleNormal="100" workbookViewId="0">
      <selection activeCell="H37" sqref="H37"/>
    </sheetView>
  </sheetViews>
  <sheetFormatPr defaultColWidth="9.140625" defaultRowHeight="12.75" x14ac:dyDescent="0.2"/>
  <cols>
    <col min="1" max="7" width="9.140625" style="17"/>
    <col min="8" max="9" width="15.140625" style="40" customWidth="1"/>
    <col min="10" max="16384" width="9.140625" style="17"/>
  </cols>
  <sheetData>
    <row r="1" spans="1:9" x14ac:dyDescent="0.2">
      <c r="A1" s="231" t="s">
        <v>232</v>
      </c>
      <c r="B1" s="238"/>
      <c r="C1" s="238"/>
      <c r="D1" s="238"/>
      <c r="E1" s="238"/>
      <c r="F1" s="238"/>
      <c r="G1" s="238"/>
      <c r="H1" s="238"/>
      <c r="I1" s="238"/>
    </row>
    <row r="2" spans="1:9" x14ac:dyDescent="0.2">
      <c r="A2" s="230" t="s">
        <v>526</v>
      </c>
      <c r="B2" s="196"/>
      <c r="C2" s="196"/>
      <c r="D2" s="196"/>
      <c r="E2" s="196"/>
      <c r="F2" s="196"/>
      <c r="G2" s="196"/>
      <c r="H2" s="196"/>
      <c r="I2" s="196"/>
    </row>
    <row r="3" spans="1:9" x14ac:dyDescent="0.2">
      <c r="A3" s="246" t="s">
        <v>233</v>
      </c>
      <c r="B3" s="247"/>
      <c r="C3" s="247"/>
      <c r="D3" s="247"/>
      <c r="E3" s="247"/>
      <c r="F3" s="247"/>
      <c r="G3" s="247"/>
      <c r="H3" s="247"/>
      <c r="I3" s="247"/>
    </row>
    <row r="4" spans="1:9" x14ac:dyDescent="0.2">
      <c r="A4" s="242" t="s">
        <v>527</v>
      </c>
      <c r="B4" s="199"/>
      <c r="C4" s="199"/>
      <c r="D4" s="199"/>
      <c r="E4" s="199"/>
      <c r="F4" s="199"/>
      <c r="G4" s="199"/>
      <c r="H4" s="199"/>
      <c r="I4" s="200"/>
    </row>
    <row r="5" spans="1:9" ht="24" thickBot="1" x14ac:dyDescent="0.25">
      <c r="A5" s="254" t="s">
        <v>234</v>
      </c>
      <c r="B5" s="255"/>
      <c r="C5" s="255"/>
      <c r="D5" s="255"/>
      <c r="E5" s="255"/>
      <c r="F5" s="256"/>
      <c r="G5" s="18" t="s">
        <v>235</v>
      </c>
      <c r="H5" s="34" t="s">
        <v>236</v>
      </c>
      <c r="I5" s="34" t="s">
        <v>237</v>
      </c>
    </row>
    <row r="6" spans="1:9" x14ac:dyDescent="0.2">
      <c r="A6" s="257">
        <v>1</v>
      </c>
      <c r="B6" s="258"/>
      <c r="C6" s="258"/>
      <c r="D6" s="258"/>
      <c r="E6" s="258"/>
      <c r="F6" s="259"/>
      <c r="G6" s="19">
        <v>2</v>
      </c>
      <c r="H6" s="35" t="s">
        <v>238</v>
      </c>
      <c r="I6" s="35" t="s">
        <v>239</v>
      </c>
    </row>
    <row r="7" spans="1:9" x14ac:dyDescent="0.2">
      <c r="A7" s="260" t="s">
        <v>240</v>
      </c>
      <c r="B7" s="261"/>
      <c r="C7" s="261"/>
      <c r="D7" s="261"/>
      <c r="E7" s="261"/>
      <c r="F7" s="261"/>
      <c r="G7" s="261"/>
      <c r="H7" s="261"/>
      <c r="I7" s="262"/>
    </row>
    <row r="8" spans="1:9" ht="12.75" customHeight="1" x14ac:dyDescent="0.2">
      <c r="A8" s="263" t="s">
        <v>241</v>
      </c>
      <c r="B8" s="264"/>
      <c r="C8" s="264"/>
      <c r="D8" s="264"/>
      <c r="E8" s="264"/>
      <c r="F8" s="265"/>
      <c r="G8" s="20">
        <v>1</v>
      </c>
      <c r="H8" s="120">
        <v>-107483113</v>
      </c>
      <c r="I8" s="120">
        <v>-20096010</v>
      </c>
    </row>
    <row r="9" spans="1:9" ht="12.75" customHeight="1" x14ac:dyDescent="0.2">
      <c r="A9" s="251" t="s">
        <v>242</v>
      </c>
      <c r="B9" s="252"/>
      <c r="C9" s="252"/>
      <c r="D9" s="252"/>
      <c r="E9" s="252"/>
      <c r="F9" s="253"/>
      <c r="G9" s="21">
        <v>2</v>
      </c>
      <c r="H9" s="36">
        <f>H10+H11+H12+H13+H14+H15+H16+H17</f>
        <v>110092279</v>
      </c>
      <c r="I9" s="36">
        <f>I10+I11+I12+I13+I14+I15+I16+I17</f>
        <v>10733517</v>
      </c>
    </row>
    <row r="10" spans="1:9" ht="12.75" customHeight="1" x14ac:dyDescent="0.2">
      <c r="A10" s="243" t="s">
        <v>243</v>
      </c>
      <c r="B10" s="244"/>
      <c r="C10" s="244"/>
      <c r="D10" s="244"/>
      <c r="E10" s="244"/>
      <c r="F10" s="245"/>
      <c r="G10" s="22">
        <v>3</v>
      </c>
      <c r="H10" s="120">
        <v>37186555</v>
      </c>
      <c r="I10" s="120">
        <v>10733517</v>
      </c>
    </row>
    <row r="11" spans="1:9" ht="22.15" customHeight="1" x14ac:dyDescent="0.2">
      <c r="A11" s="243" t="s">
        <v>244</v>
      </c>
      <c r="B11" s="244"/>
      <c r="C11" s="244"/>
      <c r="D11" s="244"/>
      <c r="E11" s="244"/>
      <c r="F11" s="245"/>
      <c r="G11" s="22">
        <v>4</v>
      </c>
      <c r="H11" s="120">
        <f>296883+59330540</f>
        <v>59627423</v>
      </c>
      <c r="I11" s="120">
        <v>0</v>
      </c>
    </row>
    <row r="12" spans="1:9" ht="23.45" customHeight="1" x14ac:dyDescent="0.2">
      <c r="A12" s="243" t="s">
        <v>245</v>
      </c>
      <c r="B12" s="244"/>
      <c r="C12" s="244"/>
      <c r="D12" s="244"/>
      <c r="E12" s="244"/>
      <c r="F12" s="245"/>
      <c r="G12" s="22">
        <v>5</v>
      </c>
      <c r="H12" s="120">
        <v>4146568</v>
      </c>
      <c r="I12" s="120">
        <v>0</v>
      </c>
    </row>
    <row r="13" spans="1:9" ht="12.75" customHeight="1" x14ac:dyDescent="0.2">
      <c r="A13" s="243" t="s">
        <v>246</v>
      </c>
      <c r="B13" s="244"/>
      <c r="C13" s="244"/>
      <c r="D13" s="244"/>
      <c r="E13" s="244"/>
      <c r="F13" s="245"/>
      <c r="G13" s="22">
        <v>6</v>
      </c>
      <c r="H13" s="120">
        <v>-677327</v>
      </c>
      <c r="I13" s="120">
        <v>0</v>
      </c>
    </row>
    <row r="14" spans="1:9" ht="12.75" customHeight="1" x14ac:dyDescent="0.2">
      <c r="A14" s="243" t="s">
        <v>247</v>
      </c>
      <c r="B14" s="244"/>
      <c r="C14" s="244"/>
      <c r="D14" s="244"/>
      <c r="E14" s="244"/>
      <c r="F14" s="245"/>
      <c r="G14" s="22">
        <v>7</v>
      </c>
      <c r="H14" s="120">
        <v>7954361</v>
      </c>
      <c r="I14" s="120">
        <v>0</v>
      </c>
    </row>
    <row r="15" spans="1:9" ht="12.75" customHeight="1" x14ac:dyDescent="0.2">
      <c r="A15" s="243" t="s">
        <v>248</v>
      </c>
      <c r="B15" s="244"/>
      <c r="C15" s="244"/>
      <c r="D15" s="244"/>
      <c r="E15" s="244"/>
      <c r="F15" s="245"/>
      <c r="G15" s="22">
        <v>8</v>
      </c>
      <c r="H15" s="120">
        <v>-5418</v>
      </c>
      <c r="I15" s="120">
        <v>0</v>
      </c>
    </row>
    <row r="16" spans="1:9" ht="12.75" customHeight="1" x14ac:dyDescent="0.2">
      <c r="A16" s="243" t="s">
        <v>249</v>
      </c>
      <c r="B16" s="244"/>
      <c r="C16" s="244"/>
      <c r="D16" s="244"/>
      <c r="E16" s="244"/>
      <c r="F16" s="245"/>
      <c r="G16" s="22">
        <v>9</v>
      </c>
      <c r="H16" s="120">
        <v>1860117</v>
      </c>
      <c r="I16" s="120">
        <v>0</v>
      </c>
    </row>
    <row r="17" spans="1:9" ht="25.15" customHeight="1" x14ac:dyDescent="0.2">
      <c r="A17" s="243" t="s">
        <v>250</v>
      </c>
      <c r="B17" s="244"/>
      <c r="C17" s="244"/>
      <c r="D17" s="244"/>
      <c r="E17" s="244"/>
      <c r="F17" s="245"/>
      <c r="G17" s="22">
        <v>10</v>
      </c>
      <c r="H17" s="120">
        <v>0</v>
      </c>
      <c r="I17" s="120">
        <v>0</v>
      </c>
    </row>
    <row r="18" spans="1:9" ht="28.15" customHeight="1" x14ac:dyDescent="0.2">
      <c r="A18" s="248" t="s">
        <v>251</v>
      </c>
      <c r="B18" s="249"/>
      <c r="C18" s="249"/>
      <c r="D18" s="249"/>
      <c r="E18" s="249"/>
      <c r="F18" s="250"/>
      <c r="G18" s="21">
        <v>11</v>
      </c>
      <c r="H18" s="36">
        <f>H8+H9</f>
        <v>2609166</v>
      </c>
      <c r="I18" s="36">
        <f>I8+I9</f>
        <v>-9362493</v>
      </c>
    </row>
    <row r="19" spans="1:9" ht="12.75" customHeight="1" x14ac:dyDescent="0.2">
      <c r="A19" s="251" t="s">
        <v>252</v>
      </c>
      <c r="B19" s="252"/>
      <c r="C19" s="252"/>
      <c r="D19" s="252"/>
      <c r="E19" s="252"/>
      <c r="F19" s="253"/>
      <c r="G19" s="21">
        <v>12</v>
      </c>
      <c r="H19" s="36">
        <f>H20+H21+H22+H23</f>
        <v>7470194</v>
      </c>
      <c r="I19" s="36">
        <f>I20+I21+I22+I23</f>
        <v>-2288539</v>
      </c>
    </row>
    <row r="20" spans="1:9" ht="12.75" customHeight="1" x14ac:dyDescent="0.2">
      <c r="A20" s="243" t="s">
        <v>253</v>
      </c>
      <c r="B20" s="244"/>
      <c r="C20" s="244"/>
      <c r="D20" s="244"/>
      <c r="E20" s="244"/>
      <c r="F20" s="245"/>
      <c r="G20" s="22">
        <v>13</v>
      </c>
      <c r="H20" s="120">
        <v>-10082819</v>
      </c>
      <c r="I20" s="120">
        <v>-633739</v>
      </c>
    </row>
    <row r="21" spans="1:9" ht="12.75" customHeight="1" x14ac:dyDescent="0.2">
      <c r="A21" s="243" t="s">
        <v>254</v>
      </c>
      <c r="B21" s="244"/>
      <c r="C21" s="244"/>
      <c r="D21" s="244"/>
      <c r="E21" s="244"/>
      <c r="F21" s="245"/>
      <c r="G21" s="22">
        <v>14</v>
      </c>
      <c r="H21" s="120">
        <v>17607726</v>
      </c>
      <c r="I21" s="120">
        <v>-1362055</v>
      </c>
    </row>
    <row r="22" spans="1:9" ht="12.75" customHeight="1" x14ac:dyDescent="0.2">
      <c r="A22" s="243" t="s">
        <v>255</v>
      </c>
      <c r="B22" s="244"/>
      <c r="C22" s="244"/>
      <c r="D22" s="244"/>
      <c r="E22" s="244"/>
      <c r="F22" s="245"/>
      <c r="G22" s="22">
        <v>15</v>
      </c>
      <c r="H22" s="120">
        <v>-54713</v>
      </c>
      <c r="I22" s="120">
        <v>-288490</v>
      </c>
    </row>
    <row r="23" spans="1:9" ht="12.75" customHeight="1" x14ac:dyDescent="0.2">
      <c r="A23" s="243" t="s">
        <v>256</v>
      </c>
      <c r="B23" s="244"/>
      <c r="C23" s="244"/>
      <c r="D23" s="244"/>
      <c r="E23" s="244"/>
      <c r="F23" s="245"/>
      <c r="G23" s="22">
        <v>16</v>
      </c>
      <c r="H23" s="120">
        <v>0</v>
      </c>
      <c r="I23" s="120">
        <v>-4255</v>
      </c>
    </row>
    <row r="24" spans="1:9" ht="12.75" customHeight="1" x14ac:dyDescent="0.2">
      <c r="A24" s="248" t="s">
        <v>257</v>
      </c>
      <c r="B24" s="249"/>
      <c r="C24" s="249"/>
      <c r="D24" s="249"/>
      <c r="E24" s="249"/>
      <c r="F24" s="250"/>
      <c r="G24" s="21">
        <v>17</v>
      </c>
      <c r="H24" s="36">
        <f>H18+H19</f>
        <v>10079360</v>
      </c>
      <c r="I24" s="36">
        <f>I18+I19</f>
        <v>-11651032</v>
      </c>
    </row>
    <row r="25" spans="1:9" ht="12.75" customHeight="1" x14ac:dyDescent="0.2">
      <c r="A25" s="239" t="s">
        <v>258</v>
      </c>
      <c r="B25" s="240"/>
      <c r="C25" s="240"/>
      <c r="D25" s="240"/>
      <c r="E25" s="240"/>
      <c r="F25" s="241"/>
      <c r="G25" s="22">
        <v>18</v>
      </c>
      <c r="H25" s="120">
        <v>-7593259</v>
      </c>
      <c r="I25" s="120">
        <v>0</v>
      </c>
    </row>
    <row r="26" spans="1:9" ht="12.75" customHeight="1" x14ac:dyDescent="0.2">
      <c r="A26" s="239" t="s">
        <v>259</v>
      </c>
      <c r="B26" s="240"/>
      <c r="C26" s="240"/>
      <c r="D26" s="240"/>
      <c r="E26" s="240"/>
      <c r="F26" s="241"/>
      <c r="G26" s="22">
        <v>19</v>
      </c>
      <c r="H26" s="120">
        <v>0</v>
      </c>
      <c r="I26" s="120">
        <v>0</v>
      </c>
    </row>
    <row r="27" spans="1:9" ht="25.9" customHeight="1" x14ac:dyDescent="0.2">
      <c r="A27" s="266" t="s">
        <v>260</v>
      </c>
      <c r="B27" s="267"/>
      <c r="C27" s="267"/>
      <c r="D27" s="267"/>
      <c r="E27" s="267"/>
      <c r="F27" s="268"/>
      <c r="G27" s="23">
        <v>20</v>
      </c>
      <c r="H27" s="37">
        <f>H24+H25+H26</f>
        <v>2486101</v>
      </c>
      <c r="I27" s="37">
        <f>I24+I25+I26</f>
        <v>-11651032</v>
      </c>
    </row>
    <row r="28" spans="1:9" x14ac:dyDescent="0.2">
      <c r="A28" s="260" t="s">
        <v>261</v>
      </c>
      <c r="B28" s="261"/>
      <c r="C28" s="261"/>
      <c r="D28" s="261"/>
      <c r="E28" s="261"/>
      <c r="F28" s="261"/>
      <c r="G28" s="261"/>
      <c r="H28" s="261"/>
      <c r="I28" s="262"/>
    </row>
    <row r="29" spans="1:9" ht="30.6" customHeight="1" x14ac:dyDescent="0.2">
      <c r="A29" s="263" t="s">
        <v>262</v>
      </c>
      <c r="B29" s="264"/>
      <c r="C29" s="264"/>
      <c r="D29" s="264"/>
      <c r="E29" s="264"/>
      <c r="F29" s="265"/>
      <c r="G29" s="20">
        <v>21</v>
      </c>
      <c r="H29" s="121">
        <v>0</v>
      </c>
      <c r="I29" s="121">
        <v>0</v>
      </c>
    </row>
    <row r="30" spans="1:9" ht="12.75" customHeight="1" x14ac:dyDescent="0.2">
      <c r="A30" s="239" t="s">
        <v>263</v>
      </c>
      <c r="B30" s="240"/>
      <c r="C30" s="240"/>
      <c r="D30" s="240"/>
      <c r="E30" s="240"/>
      <c r="F30" s="241"/>
      <c r="G30" s="22">
        <v>22</v>
      </c>
      <c r="H30" s="121">
        <v>0</v>
      </c>
      <c r="I30" s="121">
        <v>0</v>
      </c>
    </row>
    <row r="31" spans="1:9" ht="12.75" customHeight="1" x14ac:dyDescent="0.2">
      <c r="A31" s="239" t="s">
        <v>264</v>
      </c>
      <c r="B31" s="240"/>
      <c r="C31" s="240"/>
      <c r="D31" s="240"/>
      <c r="E31" s="240"/>
      <c r="F31" s="241"/>
      <c r="G31" s="22">
        <v>23</v>
      </c>
      <c r="H31" s="121">
        <v>19869</v>
      </c>
      <c r="I31" s="121">
        <v>0</v>
      </c>
    </row>
    <row r="32" spans="1:9" ht="12.75" customHeight="1" x14ac:dyDescent="0.2">
      <c r="A32" s="239" t="s">
        <v>265</v>
      </c>
      <c r="B32" s="240"/>
      <c r="C32" s="240"/>
      <c r="D32" s="240"/>
      <c r="E32" s="240"/>
      <c r="F32" s="241"/>
      <c r="G32" s="22">
        <v>24</v>
      </c>
      <c r="H32" s="121">
        <v>0</v>
      </c>
      <c r="I32" s="121">
        <v>0</v>
      </c>
    </row>
    <row r="33" spans="1:9" ht="12.75" customHeight="1" x14ac:dyDescent="0.2">
      <c r="A33" s="239" t="s">
        <v>266</v>
      </c>
      <c r="B33" s="240"/>
      <c r="C33" s="240"/>
      <c r="D33" s="240"/>
      <c r="E33" s="240"/>
      <c r="F33" s="241"/>
      <c r="G33" s="22">
        <v>25</v>
      </c>
      <c r="H33" s="121">
        <v>0</v>
      </c>
      <c r="I33" s="121">
        <v>0</v>
      </c>
    </row>
    <row r="34" spans="1:9" ht="12.75" customHeight="1" x14ac:dyDescent="0.2">
      <c r="A34" s="239" t="s">
        <v>267</v>
      </c>
      <c r="B34" s="240"/>
      <c r="C34" s="240"/>
      <c r="D34" s="240"/>
      <c r="E34" s="240"/>
      <c r="F34" s="241"/>
      <c r="G34" s="22">
        <v>26</v>
      </c>
      <c r="H34" s="121">
        <v>0</v>
      </c>
      <c r="I34" s="121">
        <v>0</v>
      </c>
    </row>
    <row r="35" spans="1:9" ht="26.45" customHeight="1" x14ac:dyDescent="0.2">
      <c r="A35" s="248" t="s">
        <v>268</v>
      </c>
      <c r="B35" s="249"/>
      <c r="C35" s="249"/>
      <c r="D35" s="249"/>
      <c r="E35" s="249"/>
      <c r="F35" s="250"/>
      <c r="G35" s="21">
        <v>27</v>
      </c>
      <c r="H35" s="38">
        <f>H29+H30+H31+H32+H33+H34</f>
        <v>19869</v>
      </c>
      <c r="I35" s="38">
        <f>I29+I30+I31+I32+I33+I34</f>
        <v>0</v>
      </c>
    </row>
    <row r="36" spans="1:9" ht="22.9" customHeight="1" x14ac:dyDescent="0.2">
      <c r="A36" s="239" t="s">
        <v>269</v>
      </c>
      <c r="B36" s="240"/>
      <c r="C36" s="240"/>
      <c r="D36" s="240"/>
      <c r="E36" s="240"/>
      <c r="F36" s="241"/>
      <c r="G36" s="22">
        <v>28</v>
      </c>
      <c r="H36" s="121">
        <v>-59483542</v>
      </c>
      <c r="I36" s="121">
        <v>-1157853</v>
      </c>
    </row>
    <row r="37" spans="1:9" ht="12.75" customHeight="1" x14ac:dyDescent="0.2">
      <c r="A37" s="239" t="s">
        <v>270</v>
      </c>
      <c r="B37" s="240"/>
      <c r="C37" s="240"/>
      <c r="D37" s="240"/>
      <c r="E37" s="240"/>
      <c r="F37" s="241"/>
      <c r="G37" s="22">
        <v>29</v>
      </c>
      <c r="H37" s="121">
        <v>0</v>
      </c>
      <c r="I37" s="121">
        <v>0</v>
      </c>
    </row>
    <row r="38" spans="1:9" ht="12.75" customHeight="1" x14ac:dyDescent="0.2">
      <c r="A38" s="239" t="s">
        <v>271</v>
      </c>
      <c r="B38" s="240"/>
      <c r="C38" s="240"/>
      <c r="D38" s="240"/>
      <c r="E38" s="240"/>
      <c r="F38" s="241"/>
      <c r="G38" s="22">
        <v>30</v>
      </c>
      <c r="H38" s="121">
        <v>-11350000</v>
      </c>
      <c r="I38" s="121">
        <v>-1100000</v>
      </c>
    </row>
    <row r="39" spans="1:9" ht="12.75" customHeight="1" x14ac:dyDescent="0.2">
      <c r="A39" s="239" t="s">
        <v>272</v>
      </c>
      <c r="B39" s="240"/>
      <c r="C39" s="240"/>
      <c r="D39" s="240"/>
      <c r="E39" s="240"/>
      <c r="F39" s="241"/>
      <c r="G39" s="22">
        <v>31</v>
      </c>
      <c r="H39" s="121">
        <v>0</v>
      </c>
      <c r="I39" s="121">
        <v>0</v>
      </c>
    </row>
    <row r="40" spans="1:9" ht="12.75" customHeight="1" x14ac:dyDescent="0.2">
      <c r="A40" s="239" t="s">
        <v>273</v>
      </c>
      <c r="B40" s="240"/>
      <c r="C40" s="240"/>
      <c r="D40" s="240"/>
      <c r="E40" s="240"/>
      <c r="F40" s="241"/>
      <c r="G40" s="22">
        <v>32</v>
      </c>
      <c r="H40" s="121">
        <v>0</v>
      </c>
      <c r="I40" s="121">
        <v>0</v>
      </c>
    </row>
    <row r="41" spans="1:9" ht="24" customHeight="1" x14ac:dyDescent="0.2">
      <c r="A41" s="248" t="s">
        <v>274</v>
      </c>
      <c r="B41" s="249"/>
      <c r="C41" s="249"/>
      <c r="D41" s="249"/>
      <c r="E41" s="249"/>
      <c r="F41" s="250"/>
      <c r="G41" s="21">
        <v>33</v>
      </c>
      <c r="H41" s="38">
        <f>H36+H37+H38+H39+H40</f>
        <v>-70833542</v>
      </c>
      <c r="I41" s="38">
        <f>I36+I37+I38+I39+I40</f>
        <v>-2257853</v>
      </c>
    </row>
    <row r="42" spans="1:9" ht="29.45" customHeight="1" x14ac:dyDescent="0.2">
      <c r="A42" s="266" t="s">
        <v>275</v>
      </c>
      <c r="B42" s="267"/>
      <c r="C42" s="267"/>
      <c r="D42" s="267"/>
      <c r="E42" s="267"/>
      <c r="F42" s="268"/>
      <c r="G42" s="23">
        <v>34</v>
      </c>
      <c r="H42" s="39">
        <f>H35+H41</f>
        <v>-70813673</v>
      </c>
      <c r="I42" s="39">
        <f>I35+I41</f>
        <v>-2257853</v>
      </c>
    </row>
    <row r="43" spans="1:9" x14ac:dyDescent="0.2">
      <c r="A43" s="260" t="s">
        <v>276</v>
      </c>
      <c r="B43" s="261"/>
      <c r="C43" s="261"/>
      <c r="D43" s="261"/>
      <c r="E43" s="261"/>
      <c r="F43" s="261"/>
      <c r="G43" s="261"/>
      <c r="H43" s="261"/>
      <c r="I43" s="262"/>
    </row>
    <row r="44" spans="1:9" ht="12.75" customHeight="1" x14ac:dyDescent="0.2">
      <c r="A44" s="263" t="s">
        <v>277</v>
      </c>
      <c r="B44" s="264"/>
      <c r="C44" s="264"/>
      <c r="D44" s="264"/>
      <c r="E44" s="264"/>
      <c r="F44" s="265"/>
      <c r="G44" s="20">
        <v>35</v>
      </c>
      <c r="H44" s="121">
        <v>0</v>
      </c>
      <c r="I44" s="121">
        <v>0</v>
      </c>
    </row>
    <row r="45" spans="1:9" ht="25.15" customHeight="1" x14ac:dyDescent="0.2">
      <c r="A45" s="239" t="s">
        <v>278</v>
      </c>
      <c r="B45" s="240"/>
      <c r="C45" s="240"/>
      <c r="D45" s="240"/>
      <c r="E45" s="240"/>
      <c r="F45" s="241"/>
      <c r="G45" s="22">
        <v>36</v>
      </c>
      <c r="H45" s="121">
        <v>0</v>
      </c>
      <c r="I45" s="121">
        <v>0</v>
      </c>
    </row>
    <row r="46" spans="1:9" ht="12.75" customHeight="1" x14ac:dyDescent="0.2">
      <c r="A46" s="239" t="s">
        <v>279</v>
      </c>
      <c r="B46" s="240"/>
      <c r="C46" s="240"/>
      <c r="D46" s="240"/>
      <c r="E46" s="240"/>
      <c r="F46" s="241"/>
      <c r="G46" s="22">
        <v>37</v>
      </c>
      <c r="H46" s="121">
        <v>75665552</v>
      </c>
      <c r="I46" s="121">
        <v>0</v>
      </c>
    </row>
    <row r="47" spans="1:9" ht="12.75" customHeight="1" x14ac:dyDescent="0.2">
      <c r="A47" s="239" t="s">
        <v>280</v>
      </c>
      <c r="B47" s="240"/>
      <c r="C47" s="240"/>
      <c r="D47" s="240"/>
      <c r="E47" s="240"/>
      <c r="F47" s="241"/>
      <c r="G47" s="22">
        <v>38</v>
      </c>
      <c r="H47" s="121">
        <v>0</v>
      </c>
      <c r="I47" s="121">
        <v>0</v>
      </c>
    </row>
    <row r="48" spans="1:9" ht="22.15" customHeight="1" x14ac:dyDescent="0.2">
      <c r="A48" s="248" t="s">
        <v>281</v>
      </c>
      <c r="B48" s="249"/>
      <c r="C48" s="249"/>
      <c r="D48" s="249"/>
      <c r="E48" s="249"/>
      <c r="F48" s="250"/>
      <c r="G48" s="21">
        <v>39</v>
      </c>
      <c r="H48" s="38">
        <f>H44+H45+H46+H47</f>
        <v>75665552</v>
      </c>
      <c r="I48" s="38">
        <f>I44+I45+I46+I47</f>
        <v>0</v>
      </c>
    </row>
    <row r="49" spans="1:9" ht="24.6" customHeight="1" x14ac:dyDescent="0.2">
      <c r="A49" s="239" t="s">
        <v>282</v>
      </c>
      <c r="B49" s="240"/>
      <c r="C49" s="240"/>
      <c r="D49" s="240"/>
      <c r="E49" s="240"/>
      <c r="F49" s="241"/>
      <c r="G49" s="22">
        <v>40</v>
      </c>
      <c r="H49" s="121">
        <v>-1249745</v>
      </c>
      <c r="I49" s="121">
        <v>0</v>
      </c>
    </row>
    <row r="50" spans="1:9" ht="12.75" customHeight="1" x14ac:dyDescent="0.2">
      <c r="A50" s="239" t="s">
        <v>283</v>
      </c>
      <c r="B50" s="240"/>
      <c r="C50" s="240"/>
      <c r="D50" s="240"/>
      <c r="E50" s="240"/>
      <c r="F50" s="241"/>
      <c r="G50" s="22">
        <v>41</v>
      </c>
      <c r="H50" s="121">
        <v>0</v>
      </c>
      <c r="I50" s="121">
        <v>0</v>
      </c>
    </row>
    <row r="51" spans="1:9" ht="12.75" customHeight="1" x14ac:dyDescent="0.2">
      <c r="A51" s="239" t="s">
        <v>284</v>
      </c>
      <c r="B51" s="240"/>
      <c r="C51" s="240"/>
      <c r="D51" s="240"/>
      <c r="E51" s="240"/>
      <c r="F51" s="241"/>
      <c r="G51" s="22">
        <v>42</v>
      </c>
      <c r="H51" s="121">
        <v>0</v>
      </c>
      <c r="I51" s="121">
        <v>0</v>
      </c>
    </row>
    <row r="52" spans="1:9" ht="22.9" customHeight="1" x14ac:dyDescent="0.2">
      <c r="A52" s="239" t="s">
        <v>285</v>
      </c>
      <c r="B52" s="240"/>
      <c r="C52" s="240"/>
      <c r="D52" s="240"/>
      <c r="E52" s="240"/>
      <c r="F52" s="241"/>
      <c r="G52" s="22">
        <v>43</v>
      </c>
      <c r="H52" s="121">
        <v>0</v>
      </c>
      <c r="I52" s="121">
        <v>0</v>
      </c>
    </row>
    <row r="53" spans="1:9" ht="12.75" customHeight="1" x14ac:dyDescent="0.2">
      <c r="A53" s="239" t="s">
        <v>286</v>
      </c>
      <c r="B53" s="240"/>
      <c r="C53" s="240"/>
      <c r="D53" s="240"/>
      <c r="E53" s="240"/>
      <c r="F53" s="241"/>
      <c r="G53" s="22">
        <v>44</v>
      </c>
      <c r="H53" s="121">
        <v>-685899</v>
      </c>
      <c r="I53" s="121">
        <v>0</v>
      </c>
    </row>
    <row r="54" spans="1:9" ht="30.6" customHeight="1" x14ac:dyDescent="0.2">
      <c r="A54" s="248" t="s">
        <v>287</v>
      </c>
      <c r="B54" s="249"/>
      <c r="C54" s="249"/>
      <c r="D54" s="249"/>
      <c r="E54" s="249"/>
      <c r="F54" s="250"/>
      <c r="G54" s="21">
        <v>45</v>
      </c>
      <c r="H54" s="38">
        <f>H49+H50+H51+H52+H53</f>
        <v>-1935644</v>
      </c>
      <c r="I54" s="38">
        <f>I49+I50+I51+I52+I53</f>
        <v>0</v>
      </c>
    </row>
    <row r="55" spans="1:9" ht="29.45" customHeight="1" x14ac:dyDescent="0.2">
      <c r="A55" s="269" t="s">
        <v>288</v>
      </c>
      <c r="B55" s="270"/>
      <c r="C55" s="270"/>
      <c r="D55" s="270"/>
      <c r="E55" s="270"/>
      <c r="F55" s="271"/>
      <c r="G55" s="21">
        <v>46</v>
      </c>
      <c r="H55" s="38">
        <f>H48+H54</f>
        <v>73729908</v>
      </c>
      <c r="I55" s="38">
        <f>I48+I54</f>
        <v>0</v>
      </c>
    </row>
    <row r="56" spans="1:9" ht="32.450000000000003" customHeight="1" x14ac:dyDescent="0.2">
      <c r="A56" s="239" t="s">
        <v>289</v>
      </c>
      <c r="B56" s="240"/>
      <c r="C56" s="240"/>
      <c r="D56" s="240"/>
      <c r="E56" s="240"/>
      <c r="F56" s="241"/>
      <c r="G56" s="22">
        <v>47</v>
      </c>
      <c r="H56" s="121">
        <v>0</v>
      </c>
      <c r="I56" s="121">
        <v>0</v>
      </c>
    </row>
    <row r="57" spans="1:9" ht="26.45" customHeight="1" x14ac:dyDescent="0.2">
      <c r="A57" s="269" t="s">
        <v>290</v>
      </c>
      <c r="B57" s="270"/>
      <c r="C57" s="270"/>
      <c r="D57" s="270"/>
      <c r="E57" s="270"/>
      <c r="F57" s="271"/>
      <c r="G57" s="21">
        <v>48</v>
      </c>
      <c r="H57" s="38">
        <f>H27+H42+H55+H56</f>
        <v>5402336</v>
      </c>
      <c r="I57" s="38">
        <f>I27+I42+I55+I56</f>
        <v>-13908885</v>
      </c>
    </row>
    <row r="58" spans="1:9" ht="24" customHeight="1" x14ac:dyDescent="0.2">
      <c r="A58" s="272" t="s">
        <v>291</v>
      </c>
      <c r="B58" s="273"/>
      <c r="C58" s="273"/>
      <c r="D58" s="273"/>
      <c r="E58" s="273"/>
      <c r="F58" s="274"/>
      <c r="G58" s="22">
        <v>49</v>
      </c>
      <c r="H58" s="121">
        <v>21261200</v>
      </c>
      <c r="I58" s="121">
        <v>26663536</v>
      </c>
    </row>
    <row r="59" spans="1:9" ht="31.15" customHeight="1" x14ac:dyDescent="0.2">
      <c r="A59" s="266" t="s">
        <v>292</v>
      </c>
      <c r="B59" s="267"/>
      <c r="C59" s="267"/>
      <c r="D59" s="267"/>
      <c r="E59" s="267"/>
      <c r="F59" s="268"/>
      <c r="G59" s="23">
        <v>50</v>
      </c>
      <c r="H59" s="39">
        <f>H57+H58</f>
        <v>26663536</v>
      </c>
      <c r="I59" s="39">
        <f>I57+I58</f>
        <v>12754651</v>
      </c>
    </row>
  </sheetData>
  <sheetProtection algorithmName="SHA-512" hashValue="7R0TouUtKN9Qnh4DwreiE+c1TCKmen2DagNMvIMj1sskB9xlN/neRKMczgThT1KJXkQzDYqGy746wRdF8lOlEA==" saltValue="6YASzqzDbTyYi34joCL/i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 right="0.7" top="0.75" bottom="0.75" header="0.3" footer="0.3"/>
  <pageSetup paperSize="9" scale="9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34" zoomScale="110" zoomScaleNormal="100" workbookViewId="0">
      <selection activeCell="K50" sqref="K50"/>
    </sheetView>
  </sheetViews>
  <sheetFormatPr defaultRowHeight="12.75" x14ac:dyDescent="0.2"/>
  <cols>
    <col min="1" max="7" width="9.140625" style="1"/>
    <col min="8" max="9" width="15.42578125" style="32"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31" t="s">
        <v>293</v>
      </c>
      <c r="B1" s="238"/>
      <c r="C1" s="238"/>
      <c r="D1" s="238"/>
      <c r="E1" s="238"/>
      <c r="F1" s="238"/>
      <c r="G1" s="238"/>
      <c r="H1" s="238"/>
      <c r="I1" s="238"/>
    </row>
    <row r="2" spans="1:9" ht="12.75" customHeight="1" x14ac:dyDescent="0.2">
      <c r="A2" s="230" t="s">
        <v>397</v>
      </c>
      <c r="B2" s="196"/>
      <c r="C2" s="196"/>
      <c r="D2" s="196"/>
      <c r="E2" s="196"/>
      <c r="F2" s="196"/>
      <c r="G2" s="196"/>
      <c r="H2" s="196"/>
      <c r="I2" s="196"/>
    </row>
    <row r="3" spans="1:9" x14ac:dyDescent="0.2">
      <c r="A3" s="289" t="s">
        <v>294</v>
      </c>
      <c r="B3" s="290"/>
      <c r="C3" s="290"/>
      <c r="D3" s="290"/>
      <c r="E3" s="290"/>
      <c r="F3" s="290"/>
      <c r="G3" s="290"/>
      <c r="H3" s="290"/>
      <c r="I3" s="290"/>
    </row>
    <row r="4" spans="1:9" x14ac:dyDescent="0.2">
      <c r="A4" s="242" t="s">
        <v>398</v>
      </c>
      <c r="B4" s="199"/>
      <c r="C4" s="199"/>
      <c r="D4" s="199"/>
      <c r="E4" s="199"/>
      <c r="F4" s="199"/>
      <c r="G4" s="199"/>
      <c r="H4" s="199"/>
      <c r="I4" s="200"/>
    </row>
    <row r="5" spans="1:9" ht="24" thickBot="1" x14ac:dyDescent="0.25">
      <c r="A5" s="254" t="s">
        <v>295</v>
      </c>
      <c r="B5" s="255"/>
      <c r="C5" s="255"/>
      <c r="D5" s="255"/>
      <c r="E5" s="255"/>
      <c r="F5" s="256"/>
      <c r="G5" s="18" t="s">
        <v>296</v>
      </c>
      <c r="H5" s="34" t="s">
        <v>297</v>
      </c>
      <c r="I5" s="34" t="s">
        <v>298</v>
      </c>
    </row>
    <row r="6" spans="1:9" x14ac:dyDescent="0.2">
      <c r="A6" s="257">
        <v>1</v>
      </c>
      <c r="B6" s="258"/>
      <c r="C6" s="258"/>
      <c r="D6" s="258"/>
      <c r="E6" s="258"/>
      <c r="F6" s="259"/>
      <c r="G6" s="24">
        <v>2</v>
      </c>
      <c r="H6" s="35" t="s">
        <v>299</v>
      </c>
      <c r="I6" s="35" t="s">
        <v>300</v>
      </c>
    </row>
    <row r="7" spans="1:9" x14ac:dyDescent="0.2">
      <c r="A7" s="279" t="s">
        <v>301</v>
      </c>
      <c r="B7" s="280"/>
      <c r="C7" s="280"/>
      <c r="D7" s="280"/>
      <c r="E7" s="280"/>
      <c r="F7" s="280"/>
      <c r="G7" s="280"/>
      <c r="H7" s="280"/>
      <c r="I7" s="281"/>
    </row>
    <row r="8" spans="1:9" x14ac:dyDescent="0.2">
      <c r="A8" s="284" t="s">
        <v>302</v>
      </c>
      <c r="B8" s="284"/>
      <c r="C8" s="284"/>
      <c r="D8" s="284"/>
      <c r="E8" s="284"/>
      <c r="F8" s="284"/>
      <c r="G8" s="25">
        <v>1</v>
      </c>
      <c r="H8" s="41">
        <v>0</v>
      </c>
      <c r="I8" s="41">
        <v>0</v>
      </c>
    </row>
    <row r="9" spans="1:9" x14ac:dyDescent="0.2">
      <c r="A9" s="276" t="s">
        <v>303</v>
      </c>
      <c r="B9" s="276"/>
      <c r="C9" s="276"/>
      <c r="D9" s="276"/>
      <c r="E9" s="276"/>
      <c r="F9" s="276"/>
      <c r="G9" s="26">
        <v>2</v>
      </c>
      <c r="H9" s="41">
        <v>0</v>
      </c>
      <c r="I9" s="41">
        <v>0</v>
      </c>
    </row>
    <row r="10" spans="1:9" x14ac:dyDescent="0.2">
      <c r="A10" s="276" t="s">
        <v>304</v>
      </c>
      <c r="B10" s="276"/>
      <c r="C10" s="276"/>
      <c r="D10" s="276"/>
      <c r="E10" s="276"/>
      <c r="F10" s="276"/>
      <c r="G10" s="26">
        <v>3</v>
      </c>
      <c r="H10" s="41">
        <v>0</v>
      </c>
      <c r="I10" s="41">
        <v>0</v>
      </c>
    </row>
    <row r="11" spans="1:9" x14ac:dyDescent="0.2">
      <c r="A11" s="276" t="s">
        <v>305</v>
      </c>
      <c r="B11" s="276"/>
      <c r="C11" s="276"/>
      <c r="D11" s="276"/>
      <c r="E11" s="276"/>
      <c r="F11" s="276"/>
      <c r="G11" s="26">
        <v>4</v>
      </c>
      <c r="H11" s="41">
        <v>0</v>
      </c>
      <c r="I11" s="41">
        <v>0</v>
      </c>
    </row>
    <row r="12" spans="1:9" x14ac:dyDescent="0.2">
      <c r="A12" s="276" t="s">
        <v>457</v>
      </c>
      <c r="B12" s="276"/>
      <c r="C12" s="276"/>
      <c r="D12" s="276"/>
      <c r="E12" s="276"/>
      <c r="F12" s="276"/>
      <c r="G12" s="26">
        <v>5</v>
      </c>
      <c r="H12" s="41">
        <v>0</v>
      </c>
      <c r="I12" s="41">
        <v>0</v>
      </c>
    </row>
    <row r="13" spans="1:9" x14ac:dyDescent="0.2">
      <c r="A13" s="288" t="s">
        <v>458</v>
      </c>
      <c r="B13" s="288"/>
      <c r="C13" s="288"/>
      <c r="D13" s="288"/>
      <c r="E13" s="288"/>
      <c r="F13" s="288"/>
      <c r="G13" s="109">
        <v>6</v>
      </c>
      <c r="H13" s="110">
        <f>SUM(H8:H12)</f>
        <v>0</v>
      </c>
      <c r="I13" s="110">
        <f>SUM(I8:I12)</f>
        <v>0</v>
      </c>
    </row>
    <row r="14" spans="1:9" x14ac:dyDescent="0.2">
      <c r="A14" s="276" t="s">
        <v>459</v>
      </c>
      <c r="B14" s="276"/>
      <c r="C14" s="276"/>
      <c r="D14" s="276"/>
      <c r="E14" s="276"/>
      <c r="F14" s="276"/>
      <c r="G14" s="26">
        <v>7</v>
      </c>
      <c r="H14" s="42">
        <v>0</v>
      </c>
      <c r="I14" s="42">
        <v>0</v>
      </c>
    </row>
    <row r="15" spans="1:9" x14ac:dyDescent="0.2">
      <c r="A15" s="276" t="s">
        <v>460</v>
      </c>
      <c r="B15" s="276"/>
      <c r="C15" s="276"/>
      <c r="D15" s="276"/>
      <c r="E15" s="276"/>
      <c r="F15" s="276"/>
      <c r="G15" s="26">
        <v>8</v>
      </c>
      <c r="H15" s="42">
        <v>0</v>
      </c>
      <c r="I15" s="42">
        <v>0</v>
      </c>
    </row>
    <row r="16" spans="1:9" x14ac:dyDescent="0.2">
      <c r="A16" s="276" t="s">
        <v>461</v>
      </c>
      <c r="B16" s="276"/>
      <c r="C16" s="276"/>
      <c r="D16" s="276"/>
      <c r="E16" s="276"/>
      <c r="F16" s="276"/>
      <c r="G16" s="26">
        <v>9</v>
      </c>
      <c r="H16" s="42">
        <v>0</v>
      </c>
      <c r="I16" s="42">
        <v>0</v>
      </c>
    </row>
    <row r="17" spans="1:9" x14ac:dyDescent="0.2">
      <c r="A17" s="276" t="s">
        <v>462</v>
      </c>
      <c r="B17" s="276"/>
      <c r="C17" s="276"/>
      <c r="D17" s="276"/>
      <c r="E17" s="276"/>
      <c r="F17" s="276"/>
      <c r="G17" s="26">
        <v>10</v>
      </c>
      <c r="H17" s="42">
        <v>0</v>
      </c>
      <c r="I17" s="42">
        <v>0</v>
      </c>
    </row>
    <row r="18" spans="1:9" ht="12.75" customHeight="1" x14ac:dyDescent="0.2">
      <c r="A18" s="276" t="s">
        <v>463</v>
      </c>
      <c r="B18" s="276"/>
      <c r="C18" s="276"/>
      <c r="D18" s="276"/>
      <c r="E18" s="276"/>
      <c r="F18" s="276"/>
      <c r="G18" s="26">
        <v>11</v>
      </c>
      <c r="H18" s="42">
        <v>0</v>
      </c>
      <c r="I18" s="42">
        <v>0</v>
      </c>
    </row>
    <row r="19" spans="1:9" x14ac:dyDescent="0.2">
      <c r="A19" s="276" t="s">
        <v>464</v>
      </c>
      <c r="B19" s="276"/>
      <c r="C19" s="276"/>
      <c r="D19" s="276"/>
      <c r="E19" s="276"/>
      <c r="F19" s="276"/>
      <c r="G19" s="26">
        <v>12</v>
      </c>
      <c r="H19" s="42">
        <v>0</v>
      </c>
      <c r="I19" s="42">
        <v>0</v>
      </c>
    </row>
    <row r="20" spans="1:9" ht="12.75" customHeight="1" x14ac:dyDescent="0.2">
      <c r="A20" s="285" t="s">
        <v>465</v>
      </c>
      <c r="B20" s="286"/>
      <c r="C20" s="286"/>
      <c r="D20" s="286"/>
      <c r="E20" s="286"/>
      <c r="F20" s="287"/>
      <c r="G20" s="109">
        <v>13</v>
      </c>
      <c r="H20" s="110">
        <f>SUM(H14:H19)</f>
        <v>0</v>
      </c>
      <c r="I20" s="110">
        <f>SUM(I14:I19)</f>
        <v>0</v>
      </c>
    </row>
    <row r="21" spans="1:9" ht="27.6" customHeight="1" x14ac:dyDescent="0.2">
      <c r="A21" s="282" t="s">
        <v>466</v>
      </c>
      <c r="B21" s="283"/>
      <c r="C21" s="283"/>
      <c r="D21" s="283"/>
      <c r="E21" s="283"/>
      <c r="F21" s="283"/>
      <c r="G21" s="28">
        <v>14</v>
      </c>
      <c r="H21" s="44">
        <f>H13+H20</f>
        <v>0</v>
      </c>
      <c r="I21" s="44">
        <f>I13+I20</f>
        <v>0</v>
      </c>
    </row>
    <row r="22" spans="1:9" x14ac:dyDescent="0.2">
      <c r="A22" s="279" t="s">
        <v>306</v>
      </c>
      <c r="B22" s="280"/>
      <c r="C22" s="280"/>
      <c r="D22" s="280"/>
      <c r="E22" s="280"/>
      <c r="F22" s="280"/>
      <c r="G22" s="280"/>
      <c r="H22" s="280"/>
      <c r="I22" s="281"/>
    </row>
    <row r="23" spans="1:9" ht="26.45" customHeight="1" x14ac:dyDescent="0.2">
      <c r="A23" s="284" t="s">
        <v>307</v>
      </c>
      <c r="B23" s="284"/>
      <c r="C23" s="284"/>
      <c r="D23" s="284"/>
      <c r="E23" s="284"/>
      <c r="F23" s="284"/>
      <c r="G23" s="25">
        <v>15</v>
      </c>
      <c r="H23" s="41">
        <v>0</v>
      </c>
      <c r="I23" s="41">
        <v>0</v>
      </c>
    </row>
    <row r="24" spans="1:9" x14ac:dyDescent="0.2">
      <c r="A24" s="276" t="s">
        <v>308</v>
      </c>
      <c r="B24" s="276"/>
      <c r="C24" s="276"/>
      <c r="D24" s="276"/>
      <c r="E24" s="276"/>
      <c r="F24" s="276"/>
      <c r="G24" s="25">
        <v>16</v>
      </c>
      <c r="H24" s="41">
        <v>0</v>
      </c>
      <c r="I24" s="41">
        <v>0</v>
      </c>
    </row>
    <row r="25" spans="1:9" x14ac:dyDescent="0.2">
      <c r="A25" s="276" t="s">
        <v>309</v>
      </c>
      <c r="B25" s="276"/>
      <c r="C25" s="276"/>
      <c r="D25" s="276"/>
      <c r="E25" s="276"/>
      <c r="F25" s="276"/>
      <c r="G25" s="25">
        <v>17</v>
      </c>
      <c r="H25" s="41">
        <v>0</v>
      </c>
      <c r="I25" s="41">
        <v>0</v>
      </c>
    </row>
    <row r="26" spans="1:9" x14ac:dyDescent="0.2">
      <c r="A26" s="276" t="s">
        <v>310</v>
      </c>
      <c r="B26" s="276"/>
      <c r="C26" s="276"/>
      <c r="D26" s="276"/>
      <c r="E26" s="276"/>
      <c r="F26" s="276"/>
      <c r="G26" s="25">
        <v>18</v>
      </c>
      <c r="H26" s="41">
        <v>0</v>
      </c>
      <c r="I26" s="41">
        <v>0</v>
      </c>
    </row>
    <row r="27" spans="1:9" x14ac:dyDescent="0.2">
      <c r="A27" s="276" t="s">
        <v>311</v>
      </c>
      <c r="B27" s="276"/>
      <c r="C27" s="276"/>
      <c r="D27" s="276"/>
      <c r="E27" s="276"/>
      <c r="F27" s="276"/>
      <c r="G27" s="25">
        <v>19</v>
      </c>
      <c r="H27" s="41">
        <v>0</v>
      </c>
      <c r="I27" s="41">
        <v>0</v>
      </c>
    </row>
    <row r="28" spans="1:9" x14ac:dyDescent="0.2">
      <c r="A28" s="276" t="s">
        <v>312</v>
      </c>
      <c r="B28" s="276"/>
      <c r="C28" s="276"/>
      <c r="D28" s="276"/>
      <c r="E28" s="276"/>
      <c r="F28" s="276"/>
      <c r="G28" s="25">
        <v>20</v>
      </c>
      <c r="H28" s="41">
        <v>0</v>
      </c>
      <c r="I28" s="41">
        <v>0</v>
      </c>
    </row>
    <row r="29" spans="1:9" ht="24" customHeight="1" x14ac:dyDescent="0.2">
      <c r="A29" s="277" t="s">
        <v>468</v>
      </c>
      <c r="B29" s="277"/>
      <c r="C29" s="277"/>
      <c r="D29" s="277"/>
      <c r="E29" s="277"/>
      <c r="F29" s="277"/>
      <c r="G29" s="27">
        <v>21</v>
      </c>
      <c r="H29" s="43">
        <f>SUM(H23:H28)</f>
        <v>0</v>
      </c>
      <c r="I29" s="43">
        <f>SUM(I23:I28)</f>
        <v>0</v>
      </c>
    </row>
    <row r="30" spans="1:9" ht="27" customHeight="1" x14ac:dyDescent="0.2">
      <c r="A30" s="276" t="s">
        <v>313</v>
      </c>
      <c r="B30" s="276"/>
      <c r="C30" s="276"/>
      <c r="D30" s="276"/>
      <c r="E30" s="276"/>
      <c r="F30" s="276"/>
      <c r="G30" s="26">
        <v>22</v>
      </c>
      <c r="H30" s="42">
        <v>0</v>
      </c>
      <c r="I30" s="42">
        <v>0</v>
      </c>
    </row>
    <row r="31" spans="1:9" x14ac:dyDescent="0.2">
      <c r="A31" s="276" t="s">
        <v>314</v>
      </c>
      <c r="B31" s="276"/>
      <c r="C31" s="276"/>
      <c r="D31" s="276"/>
      <c r="E31" s="276"/>
      <c r="F31" s="276"/>
      <c r="G31" s="26">
        <v>23</v>
      </c>
      <c r="H31" s="42">
        <v>0</v>
      </c>
      <c r="I31" s="42">
        <v>0</v>
      </c>
    </row>
    <row r="32" spans="1:9" x14ac:dyDescent="0.2">
      <c r="A32" s="276" t="s">
        <v>315</v>
      </c>
      <c r="B32" s="276"/>
      <c r="C32" s="276"/>
      <c r="D32" s="276"/>
      <c r="E32" s="276"/>
      <c r="F32" s="276"/>
      <c r="G32" s="26">
        <v>24</v>
      </c>
      <c r="H32" s="42">
        <v>0</v>
      </c>
      <c r="I32" s="42">
        <v>0</v>
      </c>
    </row>
    <row r="33" spans="1:9" x14ac:dyDescent="0.2">
      <c r="A33" s="276" t="s">
        <v>316</v>
      </c>
      <c r="B33" s="276"/>
      <c r="C33" s="276"/>
      <c r="D33" s="276"/>
      <c r="E33" s="276"/>
      <c r="F33" s="276"/>
      <c r="G33" s="26">
        <v>25</v>
      </c>
      <c r="H33" s="42">
        <v>0</v>
      </c>
      <c r="I33" s="42">
        <v>0</v>
      </c>
    </row>
    <row r="34" spans="1:9" x14ac:dyDescent="0.2">
      <c r="A34" s="276" t="s">
        <v>317</v>
      </c>
      <c r="B34" s="276"/>
      <c r="C34" s="276"/>
      <c r="D34" s="276"/>
      <c r="E34" s="276"/>
      <c r="F34" s="276"/>
      <c r="G34" s="26">
        <v>26</v>
      </c>
      <c r="H34" s="42">
        <v>0</v>
      </c>
      <c r="I34" s="42">
        <v>0</v>
      </c>
    </row>
    <row r="35" spans="1:9" ht="25.9" customHeight="1" x14ac:dyDescent="0.2">
      <c r="A35" s="277" t="s">
        <v>469</v>
      </c>
      <c r="B35" s="277"/>
      <c r="C35" s="277"/>
      <c r="D35" s="277"/>
      <c r="E35" s="277"/>
      <c r="F35" s="277"/>
      <c r="G35" s="27">
        <v>27</v>
      </c>
      <c r="H35" s="43">
        <f>SUM(H30:H34)</f>
        <v>0</v>
      </c>
      <c r="I35" s="43">
        <f>SUM(I30:I34)</f>
        <v>0</v>
      </c>
    </row>
    <row r="36" spans="1:9" ht="28.15" customHeight="1" x14ac:dyDescent="0.2">
      <c r="A36" s="282" t="s">
        <v>467</v>
      </c>
      <c r="B36" s="283"/>
      <c r="C36" s="283"/>
      <c r="D36" s="283"/>
      <c r="E36" s="283"/>
      <c r="F36" s="283"/>
      <c r="G36" s="28">
        <v>28</v>
      </c>
      <c r="H36" s="44">
        <f>H29+H35</f>
        <v>0</v>
      </c>
      <c r="I36" s="44">
        <f>I29+I35</f>
        <v>0</v>
      </c>
    </row>
    <row r="37" spans="1:9" x14ac:dyDescent="0.2">
      <c r="A37" s="279" t="s">
        <v>318</v>
      </c>
      <c r="B37" s="280"/>
      <c r="C37" s="280"/>
      <c r="D37" s="280"/>
      <c r="E37" s="280"/>
      <c r="F37" s="280"/>
      <c r="G37" s="280">
        <v>0</v>
      </c>
      <c r="H37" s="280"/>
      <c r="I37" s="281"/>
    </row>
    <row r="38" spans="1:9" x14ac:dyDescent="0.2">
      <c r="A38" s="278" t="s">
        <v>319</v>
      </c>
      <c r="B38" s="278"/>
      <c r="C38" s="278"/>
      <c r="D38" s="278"/>
      <c r="E38" s="278"/>
      <c r="F38" s="278"/>
      <c r="G38" s="25">
        <v>29</v>
      </c>
      <c r="H38" s="41">
        <v>0</v>
      </c>
      <c r="I38" s="41">
        <v>0</v>
      </c>
    </row>
    <row r="39" spans="1:9" ht="25.15" customHeight="1" x14ac:dyDescent="0.2">
      <c r="A39" s="275" t="s">
        <v>320</v>
      </c>
      <c r="B39" s="275"/>
      <c r="C39" s="275"/>
      <c r="D39" s="275"/>
      <c r="E39" s="275"/>
      <c r="F39" s="275"/>
      <c r="G39" s="25">
        <v>30</v>
      </c>
      <c r="H39" s="41">
        <v>0</v>
      </c>
      <c r="I39" s="41">
        <v>0</v>
      </c>
    </row>
    <row r="40" spans="1:9" x14ac:dyDescent="0.2">
      <c r="A40" s="275" t="s">
        <v>321</v>
      </c>
      <c r="B40" s="275"/>
      <c r="C40" s="275"/>
      <c r="D40" s="275"/>
      <c r="E40" s="275"/>
      <c r="F40" s="275"/>
      <c r="G40" s="25">
        <v>31</v>
      </c>
      <c r="H40" s="41">
        <v>0</v>
      </c>
      <c r="I40" s="41">
        <v>0</v>
      </c>
    </row>
    <row r="41" spans="1:9" x14ac:dyDescent="0.2">
      <c r="A41" s="275" t="s">
        <v>322</v>
      </c>
      <c r="B41" s="275"/>
      <c r="C41" s="275"/>
      <c r="D41" s="275"/>
      <c r="E41" s="275"/>
      <c r="F41" s="275"/>
      <c r="G41" s="25">
        <v>32</v>
      </c>
      <c r="H41" s="41">
        <v>0</v>
      </c>
      <c r="I41" s="41">
        <v>0</v>
      </c>
    </row>
    <row r="42" spans="1:9" ht="25.9" customHeight="1" x14ac:dyDescent="0.2">
      <c r="A42" s="277" t="s">
        <v>470</v>
      </c>
      <c r="B42" s="277"/>
      <c r="C42" s="277"/>
      <c r="D42" s="277"/>
      <c r="E42" s="277"/>
      <c r="F42" s="277"/>
      <c r="G42" s="27">
        <v>33</v>
      </c>
      <c r="H42" s="43">
        <f>H41+H40+H39+H38</f>
        <v>0</v>
      </c>
      <c r="I42" s="43">
        <f>I41+I40+I39+I38</f>
        <v>0</v>
      </c>
    </row>
    <row r="43" spans="1:9" ht="24.6" customHeight="1" x14ac:dyDescent="0.2">
      <c r="A43" s="275" t="s">
        <v>323</v>
      </c>
      <c r="B43" s="275"/>
      <c r="C43" s="275"/>
      <c r="D43" s="275"/>
      <c r="E43" s="275"/>
      <c r="F43" s="275"/>
      <c r="G43" s="26">
        <v>34</v>
      </c>
      <c r="H43" s="42">
        <v>0</v>
      </c>
      <c r="I43" s="42">
        <v>0</v>
      </c>
    </row>
    <row r="44" spans="1:9" x14ac:dyDescent="0.2">
      <c r="A44" s="275" t="s">
        <v>324</v>
      </c>
      <c r="B44" s="275"/>
      <c r="C44" s="275"/>
      <c r="D44" s="275"/>
      <c r="E44" s="275"/>
      <c r="F44" s="275"/>
      <c r="G44" s="26">
        <v>35</v>
      </c>
      <c r="H44" s="42">
        <v>0</v>
      </c>
      <c r="I44" s="42">
        <v>0</v>
      </c>
    </row>
    <row r="45" spans="1:9" x14ac:dyDescent="0.2">
      <c r="A45" s="275" t="s">
        <v>325</v>
      </c>
      <c r="B45" s="275"/>
      <c r="C45" s="275"/>
      <c r="D45" s="275"/>
      <c r="E45" s="275"/>
      <c r="F45" s="275"/>
      <c r="G45" s="26">
        <v>36</v>
      </c>
      <c r="H45" s="42">
        <v>0</v>
      </c>
      <c r="I45" s="42">
        <v>0</v>
      </c>
    </row>
    <row r="46" spans="1:9" ht="21" customHeight="1" x14ac:dyDescent="0.2">
      <c r="A46" s="275" t="s">
        <v>326</v>
      </c>
      <c r="B46" s="275"/>
      <c r="C46" s="275"/>
      <c r="D46" s="275"/>
      <c r="E46" s="275"/>
      <c r="F46" s="275"/>
      <c r="G46" s="26">
        <v>37</v>
      </c>
      <c r="H46" s="42">
        <v>0</v>
      </c>
      <c r="I46" s="42">
        <v>0</v>
      </c>
    </row>
    <row r="47" spans="1:9" x14ac:dyDescent="0.2">
      <c r="A47" s="275" t="s">
        <v>327</v>
      </c>
      <c r="B47" s="275"/>
      <c r="C47" s="275"/>
      <c r="D47" s="275"/>
      <c r="E47" s="275"/>
      <c r="F47" s="275"/>
      <c r="G47" s="26">
        <v>38</v>
      </c>
      <c r="H47" s="42">
        <v>0</v>
      </c>
      <c r="I47" s="42">
        <v>0</v>
      </c>
    </row>
    <row r="48" spans="1:9" ht="22.9" customHeight="1" x14ac:dyDescent="0.2">
      <c r="A48" s="277" t="s">
        <v>471</v>
      </c>
      <c r="B48" s="277"/>
      <c r="C48" s="277"/>
      <c r="D48" s="277"/>
      <c r="E48" s="277"/>
      <c r="F48" s="277"/>
      <c r="G48" s="27">
        <v>39</v>
      </c>
      <c r="H48" s="43">
        <f>H47+H46+H45+H44+H43</f>
        <v>0</v>
      </c>
      <c r="I48" s="43">
        <f>I47+I46+I45+I44+I43</f>
        <v>0</v>
      </c>
    </row>
    <row r="49" spans="1:9" ht="25.9" customHeight="1" x14ac:dyDescent="0.2">
      <c r="A49" s="291" t="s">
        <v>472</v>
      </c>
      <c r="B49" s="292"/>
      <c r="C49" s="292"/>
      <c r="D49" s="292"/>
      <c r="E49" s="292"/>
      <c r="F49" s="292"/>
      <c r="G49" s="27">
        <v>40</v>
      </c>
      <c r="H49" s="43">
        <f>H48+H42</f>
        <v>0</v>
      </c>
      <c r="I49" s="43">
        <f>I48+I42</f>
        <v>0</v>
      </c>
    </row>
    <row r="50" spans="1:9" ht="22.15" customHeight="1" x14ac:dyDescent="0.2">
      <c r="A50" s="276" t="s">
        <v>328</v>
      </c>
      <c r="B50" s="276"/>
      <c r="C50" s="276"/>
      <c r="D50" s="276"/>
      <c r="E50" s="276"/>
      <c r="F50" s="276"/>
      <c r="G50" s="26">
        <v>41</v>
      </c>
      <c r="H50" s="42">
        <v>0</v>
      </c>
      <c r="I50" s="42">
        <v>0</v>
      </c>
    </row>
    <row r="51" spans="1:9" ht="25.9" customHeight="1" x14ac:dyDescent="0.2">
      <c r="A51" s="291" t="s">
        <v>473</v>
      </c>
      <c r="B51" s="292"/>
      <c r="C51" s="292"/>
      <c r="D51" s="292"/>
      <c r="E51" s="292"/>
      <c r="F51" s="292"/>
      <c r="G51" s="27">
        <v>42</v>
      </c>
      <c r="H51" s="43">
        <f>H21+H36+H49+H50</f>
        <v>0</v>
      </c>
      <c r="I51" s="43">
        <f>I21+I36+I49+I50</f>
        <v>0</v>
      </c>
    </row>
    <row r="52" spans="1:9" ht="25.15" customHeight="1" x14ac:dyDescent="0.2">
      <c r="A52" s="293" t="s">
        <v>329</v>
      </c>
      <c r="B52" s="293"/>
      <c r="C52" s="293"/>
      <c r="D52" s="293"/>
      <c r="E52" s="293"/>
      <c r="F52" s="293"/>
      <c r="G52" s="26">
        <v>43</v>
      </c>
      <c r="H52" s="42">
        <v>0</v>
      </c>
      <c r="I52" s="42">
        <v>0</v>
      </c>
    </row>
    <row r="53" spans="1:9" ht="31.9" customHeight="1" x14ac:dyDescent="0.2">
      <c r="A53" s="282" t="s">
        <v>474</v>
      </c>
      <c r="B53" s="283"/>
      <c r="C53" s="283"/>
      <c r="D53" s="283"/>
      <c r="E53" s="283"/>
      <c r="F53" s="283"/>
      <c r="G53" s="28">
        <v>44</v>
      </c>
      <c r="H53" s="44">
        <f>H52+H51</f>
        <v>0</v>
      </c>
      <c r="I53" s="44">
        <f>I52+I51</f>
        <v>0</v>
      </c>
    </row>
  </sheetData>
  <sheetProtection algorithmName="SHA-512" hashValue="lNcniPSqFe523zYKk5tPxLLqOpYu9yd6h4cje5OH6yTz19m5lOofQxHijdwfp2Svx4n9E5XzUVGnLCpm1v5Fcw==" saltValue="5qBjKZ/1Jlo4CoelSayFXQ=="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K1" zoomScaleNormal="100" zoomScaleSheetLayoutView="100" workbookViewId="0">
      <selection activeCell="AA21" sqref="AA21"/>
    </sheetView>
  </sheetViews>
  <sheetFormatPr defaultRowHeight="12.75" x14ac:dyDescent="0.2"/>
  <cols>
    <col min="1" max="4" width="9.140625" style="1"/>
    <col min="5" max="5" width="10.140625" style="1" bestFit="1" customWidth="1"/>
    <col min="6" max="7" width="9.140625" style="1"/>
    <col min="8" max="25" width="15" style="3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4" t="s">
        <v>330</v>
      </c>
      <c r="B1" s="295"/>
      <c r="C1" s="295"/>
      <c r="D1" s="295"/>
      <c r="E1" s="295"/>
      <c r="F1" s="295"/>
      <c r="G1" s="295"/>
      <c r="H1" s="295"/>
      <c r="I1" s="295"/>
      <c r="J1" s="295"/>
      <c r="K1" s="45"/>
    </row>
    <row r="2" spans="1:25" ht="15.75" x14ac:dyDescent="0.2">
      <c r="A2" s="2"/>
      <c r="B2" s="3"/>
      <c r="C2" s="296" t="s">
        <v>331</v>
      </c>
      <c r="D2" s="296"/>
      <c r="E2" s="9">
        <v>44197</v>
      </c>
      <c r="F2" s="4" t="s">
        <v>332</v>
      </c>
      <c r="G2" s="9">
        <v>44286</v>
      </c>
      <c r="H2" s="46"/>
      <c r="I2" s="46"/>
      <c r="J2" s="46"/>
      <c r="K2" s="45"/>
      <c r="X2" s="47" t="s">
        <v>333</v>
      </c>
    </row>
    <row r="3" spans="1:25" ht="13.5" customHeight="1" thickBot="1" x14ac:dyDescent="0.25">
      <c r="A3" s="299" t="s">
        <v>334</v>
      </c>
      <c r="B3" s="300"/>
      <c r="C3" s="300"/>
      <c r="D3" s="300"/>
      <c r="E3" s="300"/>
      <c r="F3" s="300"/>
      <c r="G3" s="303" t="s">
        <v>335</v>
      </c>
      <c r="H3" s="305" t="s">
        <v>336</v>
      </c>
      <c r="I3" s="305"/>
      <c r="J3" s="305"/>
      <c r="K3" s="305"/>
      <c r="L3" s="305"/>
      <c r="M3" s="305"/>
      <c r="N3" s="305"/>
      <c r="O3" s="305"/>
      <c r="P3" s="305"/>
      <c r="Q3" s="305"/>
      <c r="R3" s="305"/>
      <c r="S3" s="305"/>
      <c r="T3" s="305"/>
      <c r="U3" s="305"/>
      <c r="V3" s="305"/>
      <c r="W3" s="305"/>
      <c r="X3" s="305" t="s">
        <v>337</v>
      </c>
      <c r="Y3" s="307" t="s">
        <v>338</v>
      </c>
    </row>
    <row r="4" spans="1:25" ht="68.25" thickBot="1" x14ac:dyDescent="0.25">
      <c r="A4" s="301"/>
      <c r="B4" s="302"/>
      <c r="C4" s="302"/>
      <c r="D4" s="302"/>
      <c r="E4" s="302"/>
      <c r="F4" s="302"/>
      <c r="G4" s="304"/>
      <c r="H4" s="48" t="s">
        <v>339</v>
      </c>
      <c r="I4" s="48" t="s">
        <v>340</v>
      </c>
      <c r="J4" s="48" t="s">
        <v>341</v>
      </c>
      <c r="K4" s="48" t="s">
        <v>342</v>
      </c>
      <c r="L4" s="48" t="s">
        <v>343</v>
      </c>
      <c r="M4" s="48" t="s">
        <v>344</v>
      </c>
      <c r="N4" s="48" t="s">
        <v>345</v>
      </c>
      <c r="O4" s="48" t="s">
        <v>346</v>
      </c>
      <c r="P4" s="111" t="s">
        <v>475</v>
      </c>
      <c r="Q4" s="48" t="s">
        <v>347</v>
      </c>
      <c r="R4" s="48" t="s">
        <v>348</v>
      </c>
      <c r="S4" s="48" t="s">
        <v>476</v>
      </c>
      <c r="T4" s="48" t="s">
        <v>477</v>
      </c>
      <c r="U4" s="48" t="s">
        <v>349</v>
      </c>
      <c r="V4" s="48" t="s">
        <v>350</v>
      </c>
      <c r="W4" s="48" t="s">
        <v>351</v>
      </c>
      <c r="X4" s="306"/>
      <c r="Y4" s="308"/>
    </row>
    <row r="5" spans="1:25" ht="22.5" x14ac:dyDescent="0.2">
      <c r="A5" s="309">
        <v>1</v>
      </c>
      <c r="B5" s="310"/>
      <c r="C5" s="310"/>
      <c r="D5" s="310"/>
      <c r="E5" s="310"/>
      <c r="F5" s="310"/>
      <c r="G5" s="5">
        <v>2</v>
      </c>
      <c r="H5" s="49" t="s">
        <v>352</v>
      </c>
      <c r="I5" s="50" t="s">
        <v>353</v>
      </c>
      <c r="J5" s="49" t="s">
        <v>354</v>
      </c>
      <c r="K5" s="50" t="s">
        <v>355</v>
      </c>
      <c r="L5" s="49" t="s">
        <v>356</v>
      </c>
      <c r="M5" s="50" t="s">
        <v>357</v>
      </c>
      <c r="N5" s="49" t="s">
        <v>358</v>
      </c>
      <c r="O5" s="50" t="s">
        <v>359</v>
      </c>
      <c r="P5" s="49" t="s">
        <v>360</v>
      </c>
      <c r="Q5" s="50" t="s">
        <v>361</v>
      </c>
      <c r="R5" s="49" t="s">
        <v>362</v>
      </c>
      <c r="S5" s="112" t="s">
        <v>478</v>
      </c>
      <c r="T5" s="112" t="s">
        <v>479</v>
      </c>
      <c r="U5" s="112" t="s">
        <v>480</v>
      </c>
      <c r="V5" s="112" t="s">
        <v>481</v>
      </c>
      <c r="W5" s="112" t="s">
        <v>482</v>
      </c>
      <c r="X5" s="112">
        <v>19</v>
      </c>
      <c r="Y5" s="113" t="s">
        <v>483</v>
      </c>
    </row>
    <row r="6" spans="1:25" x14ac:dyDescent="0.2">
      <c r="A6" s="311" t="s">
        <v>363</v>
      </c>
      <c r="B6" s="311"/>
      <c r="C6" s="311"/>
      <c r="D6" s="311"/>
      <c r="E6" s="311"/>
      <c r="F6" s="311"/>
      <c r="G6" s="311"/>
      <c r="H6" s="311"/>
      <c r="I6" s="311"/>
      <c r="J6" s="311"/>
      <c r="K6" s="311"/>
      <c r="L6" s="311"/>
      <c r="M6" s="311"/>
      <c r="N6" s="312"/>
      <c r="O6" s="312"/>
      <c r="P6" s="312"/>
      <c r="Q6" s="312"/>
      <c r="R6" s="312"/>
      <c r="S6" s="313"/>
      <c r="T6" s="313"/>
      <c r="U6" s="312"/>
      <c r="V6" s="312"/>
      <c r="W6" s="312"/>
      <c r="X6" s="312"/>
      <c r="Y6" s="314"/>
    </row>
    <row r="7" spans="1:25" x14ac:dyDescent="0.2">
      <c r="A7" s="315" t="s">
        <v>364</v>
      </c>
      <c r="B7" s="315"/>
      <c r="C7" s="315"/>
      <c r="D7" s="315"/>
      <c r="E7" s="315"/>
      <c r="F7" s="315"/>
      <c r="G7" s="6">
        <v>1</v>
      </c>
      <c r="H7" s="51">
        <v>482507730</v>
      </c>
      <c r="I7" s="51">
        <v>234210922</v>
      </c>
      <c r="J7" s="51">
        <v>0</v>
      </c>
      <c r="K7" s="51">
        <v>0</v>
      </c>
      <c r="L7" s="51">
        <v>0</v>
      </c>
      <c r="M7" s="51">
        <v>0</v>
      </c>
      <c r="N7" s="51">
        <v>0</v>
      </c>
      <c r="O7" s="51">
        <v>0</v>
      </c>
      <c r="P7" s="51">
        <v>0</v>
      </c>
      <c r="Q7" s="51">
        <v>0</v>
      </c>
      <c r="R7" s="51">
        <v>0</v>
      </c>
      <c r="S7" s="51">
        <v>0</v>
      </c>
      <c r="T7" s="51">
        <v>0</v>
      </c>
      <c r="U7" s="51">
        <v>-119422493</v>
      </c>
      <c r="V7" s="51">
        <v>0</v>
      </c>
      <c r="W7" s="52">
        <f>H7+I7+J7+K7-L7+M7+N7+O7+P7+Q7+R7+U7+V7+S7+T7</f>
        <v>597296159</v>
      </c>
      <c r="X7" s="51">
        <v>0</v>
      </c>
      <c r="Y7" s="52">
        <f>W7+X7</f>
        <v>597296159</v>
      </c>
    </row>
    <row r="8" spans="1:25" x14ac:dyDescent="0.2">
      <c r="A8" s="297" t="s">
        <v>365</v>
      </c>
      <c r="B8" s="297"/>
      <c r="C8" s="297"/>
      <c r="D8" s="297"/>
      <c r="E8" s="297"/>
      <c r="F8" s="297"/>
      <c r="G8" s="6">
        <v>2</v>
      </c>
      <c r="H8" s="51">
        <v>0</v>
      </c>
      <c r="I8" s="51">
        <v>0</v>
      </c>
      <c r="J8" s="51">
        <v>0</v>
      </c>
      <c r="K8" s="51">
        <v>0</v>
      </c>
      <c r="L8" s="51">
        <v>0</v>
      </c>
      <c r="M8" s="51">
        <v>0</v>
      </c>
      <c r="N8" s="51">
        <v>0</v>
      </c>
      <c r="O8" s="51">
        <v>0</v>
      </c>
      <c r="P8" s="51">
        <v>0</v>
      </c>
      <c r="Q8" s="51">
        <v>0</v>
      </c>
      <c r="R8" s="51">
        <v>0</v>
      </c>
      <c r="S8" s="51">
        <v>0</v>
      </c>
      <c r="T8" s="51">
        <v>0</v>
      </c>
      <c r="U8" s="51">
        <v>0</v>
      </c>
      <c r="V8" s="51">
        <v>0</v>
      </c>
      <c r="W8" s="52">
        <f t="shared" ref="W8:W9" si="0">H8+I8+J8+K8-L8+M8+N8+O8+P8+Q8+R8+U8+V8+S8+T8</f>
        <v>0</v>
      </c>
      <c r="X8" s="51">
        <v>0</v>
      </c>
      <c r="Y8" s="52">
        <f t="shared" ref="Y8:Y9" si="1">W8+X8</f>
        <v>0</v>
      </c>
    </row>
    <row r="9" spans="1:25" x14ac:dyDescent="0.2">
      <c r="A9" s="297" t="s">
        <v>366</v>
      </c>
      <c r="B9" s="297"/>
      <c r="C9" s="297"/>
      <c r="D9" s="297"/>
      <c r="E9" s="297"/>
      <c r="F9" s="297"/>
      <c r="G9" s="6">
        <v>3</v>
      </c>
      <c r="H9" s="51">
        <v>0</v>
      </c>
      <c r="I9" s="51">
        <v>0</v>
      </c>
      <c r="J9" s="51">
        <v>0</v>
      </c>
      <c r="K9" s="51">
        <v>0</v>
      </c>
      <c r="L9" s="51">
        <v>0</v>
      </c>
      <c r="M9" s="51">
        <v>0</v>
      </c>
      <c r="N9" s="51">
        <v>0</v>
      </c>
      <c r="O9" s="51">
        <v>0</v>
      </c>
      <c r="P9" s="51">
        <v>0</v>
      </c>
      <c r="Q9" s="51">
        <v>0</v>
      </c>
      <c r="R9" s="51">
        <v>0</v>
      </c>
      <c r="S9" s="51">
        <v>0</v>
      </c>
      <c r="T9" s="51">
        <v>0</v>
      </c>
      <c r="U9" s="51">
        <v>0</v>
      </c>
      <c r="V9" s="51">
        <v>0</v>
      </c>
      <c r="W9" s="52">
        <f t="shared" si="0"/>
        <v>0</v>
      </c>
      <c r="X9" s="51">
        <v>0</v>
      </c>
      <c r="Y9" s="52">
        <f t="shared" si="1"/>
        <v>0</v>
      </c>
    </row>
    <row r="10" spans="1:25" ht="24" customHeight="1" x14ac:dyDescent="0.2">
      <c r="A10" s="298" t="s">
        <v>367</v>
      </c>
      <c r="B10" s="298"/>
      <c r="C10" s="298"/>
      <c r="D10" s="298"/>
      <c r="E10" s="298"/>
      <c r="F10" s="298"/>
      <c r="G10" s="7">
        <v>4</v>
      </c>
      <c r="H10" s="52">
        <f>H7+H8+H9</f>
        <v>482507730</v>
      </c>
      <c r="I10" s="52">
        <f t="shared" ref="I10:Y10" si="2">I7+I8+I9</f>
        <v>234210922</v>
      </c>
      <c r="J10" s="52">
        <f t="shared" si="2"/>
        <v>0</v>
      </c>
      <c r="K10" s="52">
        <f t="shared" si="2"/>
        <v>0</v>
      </c>
      <c r="L10" s="52">
        <f t="shared" si="2"/>
        <v>0</v>
      </c>
      <c r="M10" s="52">
        <f t="shared" si="2"/>
        <v>0</v>
      </c>
      <c r="N10" s="52">
        <f t="shared" si="2"/>
        <v>0</v>
      </c>
      <c r="O10" s="52">
        <f t="shared" si="2"/>
        <v>0</v>
      </c>
      <c r="P10" s="52">
        <f t="shared" si="2"/>
        <v>0</v>
      </c>
      <c r="Q10" s="52">
        <f t="shared" si="2"/>
        <v>0</v>
      </c>
      <c r="R10" s="52">
        <f t="shared" si="2"/>
        <v>0</v>
      </c>
      <c r="S10" s="52">
        <f t="shared" si="2"/>
        <v>0</v>
      </c>
      <c r="T10" s="52">
        <f t="shared" si="2"/>
        <v>0</v>
      </c>
      <c r="U10" s="52">
        <f t="shared" si="2"/>
        <v>-119422493</v>
      </c>
      <c r="V10" s="52">
        <f t="shared" si="2"/>
        <v>0</v>
      </c>
      <c r="W10" s="52">
        <f t="shared" si="2"/>
        <v>597296159</v>
      </c>
      <c r="X10" s="52">
        <f t="shared" si="2"/>
        <v>0</v>
      </c>
      <c r="Y10" s="52">
        <f t="shared" si="2"/>
        <v>597296159</v>
      </c>
    </row>
    <row r="11" spans="1:25" x14ac:dyDescent="0.2">
      <c r="A11" s="297" t="s">
        <v>368</v>
      </c>
      <c r="B11" s="297"/>
      <c r="C11" s="297"/>
      <c r="D11" s="297"/>
      <c r="E11" s="297"/>
      <c r="F11" s="297"/>
      <c r="G11" s="6">
        <v>5</v>
      </c>
      <c r="H11" s="53">
        <v>0</v>
      </c>
      <c r="I11" s="53">
        <v>0</v>
      </c>
      <c r="J11" s="53">
        <v>0</v>
      </c>
      <c r="K11" s="53">
        <v>0</v>
      </c>
      <c r="L11" s="53">
        <v>0</v>
      </c>
      <c r="M11" s="53">
        <v>0</v>
      </c>
      <c r="N11" s="53">
        <v>0</v>
      </c>
      <c r="O11" s="53">
        <v>0</v>
      </c>
      <c r="P11" s="53">
        <v>0</v>
      </c>
      <c r="Q11" s="53">
        <v>0</v>
      </c>
      <c r="R11" s="53">
        <v>0</v>
      </c>
      <c r="S11" s="51">
        <v>0</v>
      </c>
      <c r="T11" s="51">
        <v>0</v>
      </c>
      <c r="U11" s="53">
        <v>0</v>
      </c>
      <c r="V11" s="51">
        <v>-107483113</v>
      </c>
      <c r="W11" s="52">
        <f t="shared" ref="W11:W29" si="3">H11+I11+J11+K11-L11+M11+N11+O11+P11+Q11+R11+U11+V11+S11+T11</f>
        <v>-107483113</v>
      </c>
      <c r="X11" s="51">
        <v>0</v>
      </c>
      <c r="Y11" s="52">
        <f t="shared" ref="Y11:Y29" si="4">W11+X11</f>
        <v>-107483113</v>
      </c>
    </row>
    <row r="12" spans="1:25" x14ac:dyDescent="0.2">
      <c r="A12" s="297" t="s">
        <v>369</v>
      </c>
      <c r="B12" s="297"/>
      <c r="C12" s="297"/>
      <c r="D12" s="297"/>
      <c r="E12" s="297"/>
      <c r="F12" s="297"/>
      <c r="G12" s="6">
        <v>6</v>
      </c>
      <c r="H12" s="53">
        <v>0</v>
      </c>
      <c r="I12" s="53">
        <v>0</v>
      </c>
      <c r="J12" s="53">
        <v>0</v>
      </c>
      <c r="K12" s="53">
        <v>0</v>
      </c>
      <c r="L12" s="53">
        <v>0</v>
      </c>
      <c r="M12" s="53">
        <v>0</v>
      </c>
      <c r="N12" s="51">
        <v>0</v>
      </c>
      <c r="O12" s="53">
        <v>0</v>
      </c>
      <c r="P12" s="53">
        <v>0</v>
      </c>
      <c r="Q12" s="53">
        <v>0</v>
      </c>
      <c r="R12" s="53">
        <v>0</v>
      </c>
      <c r="S12" s="51">
        <v>0</v>
      </c>
      <c r="T12" s="51">
        <v>0</v>
      </c>
      <c r="U12" s="53">
        <v>0</v>
      </c>
      <c r="V12" s="53">
        <v>0</v>
      </c>
      <c r="W12" s="52">
        <f t="shared" si="3"/>
        <v>0</v>
      </c>
      <c r="X12" s="51">
        <v>0</v>
      </c>
      <c r="Y12" s="52">
        <f t="shared" si="4"/>
        <v>0</v>
      </c>
    </row>
    <row r="13" spans="1:25" ht="26.25" customHeight="1" x14ac:dyDescent="0.2">
      <c r="A13" s="297" t="s">
        <v>370</v>
      </c>
      <c r="B13" s="297"/>
      <c r="C13" s="297"/>
      <c r="D13" s="297"/>
      <c r="E13" s="297"/>
      <c r="F13" s="297"/>
      <c r="G13" s="6">
        <v>7</v>
      </c>
      <c r="H13" s="53">
        <v>0</v>
      </c>
      <c r="I13" s="53">
        <v>0</v>
      </c>
      <c r="J13" s="53">
        <v>0</v>
      </c>
      <c r="K13" s="53">
        <v>0</v>
      </c>
      <c r="L13" s="53">
        <v>0</v>
      </c>
      <c r="M13" s="53">
        <v>0</v>
      </c>
      <c r="N13" s="53">
        <v>0</v>
      </c>
      <c r="O13" s="51">
        <v>0</v>
      </c>
      <c r="P13" s="53">
        <v>0</v>
      </c>
      <c r="Q13" s="53">
        <v>0</v>
      </c>
      <c r="R13" s="53">
        <v>0</v>
      </c>
      <c r="S13" s="51">
        <v>0</v>
      </c>
      <c r="T13" s="51">
        <v>0</v>
      </c>
      <c r="U13" s="51">
        <v>0</v>
      </c>
      <c r="V13" s="51">
        <v>0</v>
      </c>
      <c r="W13" s="52">
        <f t="shared" si="3"/>
        <v>0</v>
      </c>
      <c r="X13" s="51">
        <v>0</v>
      </c>
      <c r="Y13" s="52">
        <f t="shared" si="4"/>
        <v>0</v>
      </c>
    </row>
    <row r="14" spans="1:25" ht="29.25" customHeight="1" x14ac:dyDescent="0.2">
      <c r="A14" s="297" t="s">
        <v>484</v>
      </c>
      <c r="B14" s="297"/>
      <c r="C14" s="297"/>
      <c r="D14" s="297"/>
      <c r="E14" s="297"/>
      <c r="F14" s="297"/>
      <c r="G14" s="6">
        <v>8</v>
      </c>
      <c r="H14" s="53">
        <v>0</v>
      </c>
      <c r="I14" s="53">
        <v>0</v>
      </c>
      <c r="J14" s="53">
        <v>0</v>
      </c>
      <c r="K14" s="53">
        <v>0</v>
      </c>
      <c r="L14" s="53">
        <v>0</v>
      </c>
      <c r="M14" s="53">
        <v>0</v>
      </c>
      <c r="N14" s="53">
        <v>0</v>
      </c>
      <c r="O14" s="53">
        <v>0</v>
      </c>
      <c r="P14" s="51">
        <v>0</v>
      </c>
      <c r="Q14" s="53">
        <v>0</v>
      </c>
      <c r="R14" s="53">
        <v>0</v>
      </c>
      <c r="S14" s="51">
        <v>0</v>
      </c>
      <c r="T14" s="51">
        <v>0</v>
      </c>
      <c r="U14" s="51">
        <v>0</v>
      </c>
      <c r="V14" s="51">
        <v>0</v>
      </c>
      <c r="W14" s="52">
        <f t="shared" si="3"/>
        <v>0</v>
      </c>
      <c r="X14" s="51">
        <v>0</v>
      </c>
      <c r="Y14" s="52">
        <f t="shared" si="4"/>
        <v>0</v>
      </c>
    </row>
    <row r="15" spans="1:25" x14ac:dyDescent="0.2">
      <c r="A15" s="297" t="s">
        <v>371</v>
      </c>
      <c r="B15" s="297"/>
      <c r="C15" s="297"/>
      <c r="D15" s="297"/>
      <c r="E15" s="297"/>
      <c r="F15" s="297"/>
      <c r="G15" s="6">
        <v>9</v>
      </c>
      <c r="H15" s="53">
        <v>0</v>
      </c>
      <c r="I15" s="53">
        <v>0</v>
      </c>
      <c r="J15" s="53">
        <v>0</v>
      </c>
      <c r="K15" s="53">
        <v>0</v>
      </c>
      <c r="L15" s="53">
        <v>0</v>
      </c>
      <c r="M15" s="53">
        <v>0</v>
      </c>
      <c r="N15" s="53">
        <v>0</v>
      </c>
      <c r="O15" s="53">
        <v>0</v>
      </c>
      <c r="P15" s="53">
        <v>0</v>
      </c>
      <c r="Q15" s="51">
        <v>0</v>
      </c>
      <c r="R15" s="53">
        <v>0</v>
      </c>
      <c r="S15" s="51">
        <v>0</v>
      </c>
      <c r="T15" s="51">
        <v>0</v>
      </c>
      <c r="U15" s="51">
        <v>0</v>
      </c>
      <c r="V15" s="51">
        <v>0</v>
      </c>
      <c r="W15" s="52">
        <f t="shared" si="3"/>
        <v>0</v>
      </c>
      <c r="X15" s="51">
        <v>0</v>
      </c>
      <c r="Y15" s="52">
        <f t="shared" si="4"/>
        <v>0</v>
      </c>
    </row>
    <row r="16" spans="1:25" ht="28.5" customHeight="1" x14ac:dyDescent="0.2">
      <c r="A16" s="297" t="s">
        <v>372</v>
      </c>
      <c r="B16" s="297"/>
      <c r="C16" s="297"/>
      <c r="D16" s="297"/>
      <c r="E16" s="297"/>
      <c r="F16" s="297"/>
      <c r="G16" s="6">
        <v>10</v>
      </c>
      <c r="H16" s="53">
        <v>0</v>
      </c>
      <c r="I16" s="53">
        <v>0</v>
      </c>
      <c r="J16" s="53">
        <v>0</v>
      </c>
      <c r="K16" s="53">
        <v>0</v>
      </c>
      <c r="L16" s="53">
        <v>0</v>
      </c>
      <c r="M16" s="53">
        <v>0</v>
      </c>
      <c r="N16" s="53">
        <v>0</v>
      </c>
      <c r="O16" s="53">
        <v>0</v>
      </c>
      <c r="P16" s="53">
        <v>0</v>
      </c>
      <c r="Q16" s="53">
        <v>0</v>
      </c>
      <c r="R16" s="51">
        <v>0</v>
      </c>
      <c r="S16" s="51">
        <v>0</v>
      </c>
      <c r="T16" s="51">
        <v>0</v>
      </c>
      <c r="U16" s="51">
        <v>0</v>
      </c>
      <c r="V16" s="51">
        <v>0</v>
      </c>
      <c r="W16" s="52">
        <f t="shared" si="3"/>
        <v>0</v>
      </c>
      <c r="X16" s="51">
        <v>0</v>
      </c>
      <c r="Y16" s="52">
        <f t="shared" si="4"/>
        <v>0</v>
      </c>
    </row>
    <row r="17" spans="1:25" ht="23.25" customHeight="1" x14ac:dyDescent="0.2">
      <c r="A17" s="297" t="s">
        <v>373</v>
      </c>
      <c r="B17" s="297"/>
      <c r="C17" s="297"/>
      <c r="D17" s="297"/>
      <c r="E17" s="297"/>
      <c r="F17" s="297"/>
      <c r="G17" s="6">
        <v>11</v>
      </c>
      <c r="H17" s="53">
        <v>0</v>
      </c>
      <c r="I17" s="53">
        <v>0</v>
      </c>
      <c r="J17" s="53">
        <v>0</v>
      </c>
      <c r="K17" s="53">
        <v>0</v>
      </c>
      <c r="L17" s="53">
        <v>0</v>
      </c>
      <c r="M17" s="53">
        <v>0</v>
      </c>
      <c r="N17" s="51">
        <v>0</v>
      </c>
      <c r="O17" s="51">
        <v>0</v>
      </c>
      <c r="P17" s="51">
        <v>0</v>
      </c>
      <c r="Q17" s="51">
        <v>0</v>
      </c>
      <c r="R17" s="51">
        <v>0</v>
      </c>
      <c r="S17" s="51">
        <v>0</v>
      </c>
      <c r="T17" s="51">
        <v>0</v>
      </c>
      <c r="U17" s="51">
        <v>0</v>
      </c>
      <c r="V17" s="51">
        <v>0</v>
      </c>
      <c r="W17" s="52">
        <f t="shared" si="3"/>
        <v>0</v>
      </c>
      <c r="X17" s="51">
        <v>0</v>
      </c>
      <c r="Y17" s="52">
        <f t="shared" si="4"/>
        <v>0</v>
      </c>
    </row>
    <row r="18" spans="1:25" x14ac:dyDescent="0.2">
      <c r="A18" s="297" t="s">
        <v>374</v>
      </c>
      <c r="B18" s="297"/>
      <c r="C18" s="297"/>
      <c r="D18" s="297"/>
      <c r="E18" s="297"/>
      <c r="F18" s="297"/>
      <c r="G18" s="6">
        <v>12</v>
      </c>
      <c r="H18" s="53">
        <v>0</v>
      </c>
      <c r="I18" s="53">
        <v>0</v>
      </c>
      <c r="J18" s="53">
        <v>0</v>
      </c>
      <c r="K18" s="53">
        <v>0</v>
      </c>
      <c r="L18" s="53">
        <v>0</v>
      </c>
      <c r="M18" s="53">
        <v>0</v>
      </c>
      <c r="N18" s="51">
        <v>0</v>
      </c>
      <c r="O18" s="51">
        <v>0</v>
      </c>
      <c r="P18" s="51">
        <v>0</v>
      </c>
      <c r="Q18" s="51">
        <v>0</v>
      </c>
      <c r="R18" s="51">
        <v>0</v>
      </c>
      <c r="S18" s="51">
        <v>0</v>
      </c>
      <c r="T18" s="51">
        <v>0</v>
      </c>
      <c r="U18" s="51">
        <v>0</v>
      </c>
      <c r="V18" s="51">
        <v>0</v>
      </c>
      <c r="W18" s="52">
        <f t="shared" si="3"/>
        <v>0</v>
      </c>
      <c r="X18" s="51">
        <v>0</v>
      </c>
      <c r="Y18" s="52">
        <f t="shared" si="4"/>
        <v>0</v>
      </c>
    </row>
    <row r="19" spans="1:25" x14ac:dyDescent="0.2">
      <c r="A19" s="297" t="s">
        <v>375</v>
      </c>
      <c r="B19" s="297"/>
      <c r="C19" s="297"/>
      <c r="D19" s="297"/>
      <c r="E19" s="297"/>
      <c r="F19" s="297"/>
      <c r="G19" s="6">
        <v>13</v>
      </c>
      <c r="H19" s="51">
        <v>0</v>
      </c>
      <c r="I19" s="51">
        <v>0</v>
      </c>
      <c r="J19" s="51">
        <v>0</v>
      </c>
      <c r="K19" s="51">
        <v>0</v>
      </c>
      <c r="L19" s="51">
        <v>0</v>
      </c>
      <c r="M19" s="51">
        <v>0</v>
      </c>
      <c r="N19" s="51">
        <v>0</v>
      </c>
      <c r="O19" s="51">
        <v>0</v>
      </c>
      <c r="P19" s="51">
        <v>0</v>
      </c>
      <c r="Q19" s="51">
        <v>0</v>
      </c>
      <c r="R19" s="51">
        <v>0</v>
      </c>
      <c r="S19" s="51">
        <v>0</v>
      </c>
      <c r="T19" s="51">
        <v>0</v>
      </c>
      <c r="U19" s="51">
        <v>0</v>
      </c>
      <c r="V19" s="51">
        <v>0</v>
      </c>
      <c r="W19" s="52">
        <f t="shared" si="3"/>
        <v>0</v>
      </c>
      <c r="X19" s="51">
        <v>0</v>
      </c>
      <c r="Y19" s="52">
        <f t="shared" si="4"/>
        <v>0</v>
      </c>
    </row>
    <row r="20" spans="1:25" x14ac:dyDescent="0.2">
      <c r="A20" s="297" t="s">
        <v>376</v>
      </c>
      <c r="B20" s="297"/>
      <c r="C20" s="297"/>
      <c r="D20" s="297"/>
      <c r="E20" s="297"/>
      <c r="F20" s="297"/>
      <c r="G20" s="6">
        <v>14</v>
      </c>
      <c r="H20" s="53">
        <v>0</v>
      </c>
      <c r="I20" s="53">
        <v>0</v>
      </c>
      <c r="J20" s="53">
        <v>0</v>
      </c>
      <c r="K20" s="53">
        <v>0</v>
      </c>
      <c r="L20" s="53">
        <v>0</v>
      </c>
      <c r="M20" s="53">
        <v>0</v>
      </c>
      <c r="N20" s="51">
        <v>0</v>
      </c>
      <c r="O20" s="51">
        <v>0</v>
      </c>
      <c r="P20" s="51">
        <v>0</v>
      </c>
      <c r="Q20" s="51">
        <v>0</v>
      </c>
      <c r="R20" s="51">
        <v>0</v>
      </c>
      <c r="S20" s="51">
        <v>0</v>
      </c>
      <c r="T20" s="51">
        <v>0</v>
      </c>
      <c r="U20" s="51">
        <v>0</v>
      </c>
      <c r="V20" s="51">
        <v>0</v>
      </c>
      <c r="W20" s="52">
        <f t="shared" si="3"/>
        <v>0</v>
      </c>
      <c r="X20" s="51">
        <v>0</v>
      </c>
      <c r="Y20" s="52">
        <f t="shared" si="4"/>
        <v>0</v>
      </c>
    </row>
    <row r="21" spans="1:25" ht="30.75" customHeight="1" x14ac:dyDescent="0.2">
      <c r="A21" s="297" t="s">
        <v>485</v>
      </c>
      <c r="B21" s="297"/>
      <c r="C21" s="297"/>
      <c r="D21" s="297"/>
      <c r="E21" s="297"/>
      <c r="F21" s="297"/>
      <c r="G21" s="6">
        <v>15</v>
      </c>
      <c r="H21" s="51">
        <v>0</v>
      </c>
      <c r="I21" s="51">
        <v>0</v>
      </c>
      <c r="J21" s="51">
        <v>0</v>
      </c>
      <c r="K21" s="51">
        <v>0</v>
      </c>
      <c r="L21" s="51">
        <v>0</v>
      </c>
      <c r="M21" s="51">
        <v>0</v>
      </c>
      <c r="N21" s="51">
        <v>0</v>
      </c>
      <c r="O21" s="51">
        <v>0</v>
      </c>
      <c r="P21" s="51">
        <v>0</v>
      </c>
      <c r="Q21" s="51">
        <v>0</v>
      </c>
      <c r="R21" s="51">
        <v>0</v>
      </c>
      <c r="S21" s="51">
        <v>0</v>
      </c>
      <c r="T21" s="51">
        <v>0</v>
      </c>
      <c r="U21" s="51">
        <v>0</v>
      </c>
      <c r="V21" s="51">
        <v>0</v>
      </c>
      <c r="W21" s="52">
        <f t="shared" si="3"/>
        <v>0</v>
      </c>
      <c r="X21" s="51">
        <v>0</v>
      </c>
      <c r="Y21" s="52">
        <f t="shared" si="4"/>
        <v>0</v>
      </c>
    </row>
    <row r="22" spans="1:25" ht="28.5" customHeight="1" x14ac:dyDescent="0.2">
      <c r="A22" s="297" t="s">
        <v>486</v>
      </c>
      <c r="B22" s="297"/>
      <c r="C22" s="297"/>
      <c r="D22" s="297"/>
      <c r="E22" s="297"/>
      <c r="F22" s="297"/>
      <c r="G22" s="6">
        <v>16</v>
      </c>
      <c r="H22" s="51">
        <v>0</v>
      </c>
      <c r="I22" s="51">
        <v>0</v>
      </c>
      <c r="J22" s="51">
        <v>0</v>
      </c>
      <c r="K22" s="51">
        <v>0</v>
      </c>
      <c r="L22" s="51">
        <v>0</v>
      </c>
      <c r="M22" s="51">
        <v>0</v>
      </c>
      <c r="N22" s="51">
        <v>0</v>
      </c>
      <c r="O22" s="51">
        <v>0</v>
      </c>
      <c r="P22" s="51">
        <v>0</v>
      </c>
      <c r="Q22" s="51">
        <v>0</v>
      </c>
      <c r="R22" s="51">
        <v>0</v>
      </c>
      <c r="S22" s="51">
        <v>0</v>
      </c>
      <c r="T22" s="51">
        <v>0</v>
      </c>
      <c r="U22" s="51">
        <v>0</v>
      </c>
      <c r="V22" s="51">
        <v>0</v>
      </c>
      <c r="W22" s="52">
        <f t="shared" si="3"/>
        <v>0</v>
      </c>
      <c r="X22" s="51">
        <v>0</v>
      </c>
      <c r="Y22" s="52">
        <f t="shared" si="4"/>
        <v>0</v>
      </c>
    </row>
    <row r="23" spans="1:25" ht="26.25" customHeight="1" x14ac:dyDescent="0.2">
      <c r="A23" s="297" t="s">
        <v>487</v>
      </c>
      <c r="B23" s="297"/>
      <c r="C23" s="297"/>
      <c r="D23" s="297"/>
      <c r="E23" s="297"/>
      <c r="F23" s="297"/>
      <c r="G23" s="6">
        <v>17</v>
      </c>
      <c r="H23" s="51">
        <v>0</v>
      </c>
      <c r="I23" s="51">
        <v>0</v>
      </c>
      <c r="J23" s="51">
        <v>0</v>
      </c>
      <c r="K23" s="51">
        <v>0</v>
      </c>
      <c r="L23" s="51">
        <v>0</v>
      </c>
      <c r="M23" s="51">
        <v>0</v>
      </c>
      <c r="N23" s="51">
        <v>0</v>
      </c>
      <c r="O23" s="51">
        <v>0</v>
      </c>
      <c r="P23" s="51">
        <v>0</v>
      </c>
      <c r="Q23" s="51">
        <v>0</v>
      </c>
      <c r="R23" s="51">
        <v>0</v>
      </c>
      <c r="S23" s="51">
        <v>0</v>
      </c>
      <c r="T23" s="51">
        <v>0</v>
      </c>
      <c r="U23" s="51">
        <v>0</v>
      </c>
      <c r="V23" s="51">
        <v>0</v>
      </c>
      <c r="W23" s="52">
        <f t="shared" si="3"/>
        <v>0</v>
      </c>
      <c r="X23" s="51">
        <v>0</v>
      </c>
      <c r="Y23" s="52">
        <f t="shared" si="4"/>
        <v>0</v>
      </c>
    </row>
    <row r="24" spans="1:25" x14ac:dyDescent="0.2">
      <c r="A24" s="297" t="s">
        <v>377</v>
      </c>
      <c r="B24" s="297"/>
      <c r="C24" s="297"/>
      <c r="D24" s="297"/>
      <c r="E24" s="297"/>
      <c r="F24" s="297"/>
      <c r="G24" s="6">
        <v>18</v>
      </c>
      <c r="H24" s="51">
        <v>0</v>
      </c>
      <c r="I24" s="51">
        <v>0</v>
      </c>
      <c r="J24" s="51">
        <v>0</v>
      </c>
      <c r="K24" s="51">
        <v>0</v>
      </c>
      <c r="L24" s="51">
        <v>0</v>
      </c>
      <c r="M24" s="51">
        <v>0</v>
      </c>
      <c r="N24" s="51">
        <v>0</v>
      </c>
      <c r="O24" s="51">
        <v>0</v>
      </c>
      <c r="P24" s="51">
        <v>0</v>
      </c>
      <c r="Q24" s="51">
        <v>0</v>
      </c>
      <c r="R24" s="51">
        <v>0</v>
      </c>
      <c r="S24" s="51">
        <v>0</v>
      </c>
      <c r="T24" s="51">
        <v>0</v>
      </c>
      <c r="U24" s="51">
        <v>0</v>
      </c>
      <c r="V24" s="51">
        <v>0</v>
      </c>
      <c r="W24" s="52">
        <f t="shared" si="3"/>
        <v>0</v>
      </c>
      <c r="X24" s="51">
        <v>0</v>
      </c>
      <c r="Y24" s="52">
        <f t="shared" si="4"/>
        <v>0</v>
      </c>
    </row>
    <row r="25" spans="1:25" x14ac:dyDescent="0.2">
      <c r="A25" s="297" t="s">
        <v>488</v>
      </c>
      <c r="B25" s="297"/>
      <c r="C25" s="297"/>
      <c r="D25" s="297"/>
      <c r="E25" s="297"/>
      <c r="F25" s="297"/>
      <c r="G25" s="6">
        <v>19</v>
      </c>
      <c r="H25" s="51">
        <v>0</v>
      </c>
      <c r="I25" s="51">
        <v>0</v>
      </c>
      <c r="J25" s="51">
        <v>0</v>
      </c>
      <c r="K25" s="51">
        <v>0</v>
      </c>
      <c r="L25" s="51">
        <v>0</v>
      </c>
      <c r="M25" s="51">
        <v>0</v>
      </c>
      <c r="N25" s="51">
        <v>0</v>
      </c>
      <c r="O25" s="51">
        <v>0</v>
      </c>
      <c r="P25" s="51">
        <v>0</v>
      </c>
      <c r="Q25" s="51">
        <v>0</v>
      </c>
      <c r="R25" s="51">
        <v>0</v>
      </c>
      <c r="S25" s="51">
        <v>0</v>
      </c>
      <c r="T25" s="51">
        <v>0</v>
      </c>
      <c r="U25" s="51">
        <v>0</v>
      </c>
      <c r="V25" s="51">
        <v>0</v>
      </c>
      <c r="W25" s="52">
        <f t="shared" si="3"/>
        <v>0</v>
      </c>
      <c r="X25" s="51">
        <v>0</v>
      </c>
      <c r="Y25" s="52">
        <f t="shared" si="4"/>
        <v>0</v>
      </c>
    </row>
    <row r="26" spans="1:25" x14ac:dyDescent="0.2">
      <c r="A26" s="297" t="s">
        <v>489</v>
      </c>
      <c r="B26" s="297"/>
      <c r="C26" s="297"/>
      <c r="D26" s="297"/>
      <c r="E26" s="297"/>
      <c r="F26" s="297"/>
      <c r="G26" s="6">
        <v>20</v>
      </c>
      <c r="H26" s="51">
        <v>0</v>
      </c>
      <c r="I26" s="51">
        <v>0</v>
      </c>
      <c r="J26" s="51">
        <v>0</v>
      </c>
      <c r="K26" s="51">
        <v>0</v>
      </c>
      <c r="L26" s="51">
        <v>0</v>
      </c>
      <c r="M26" s="51">
        <v>0</v>
      </c>
      <c r="N26" s="51">
        <v>0</v>
      </c>
      <c r="O26" s="51">
        <v>0</v>
      </c>
      <c r="P26" s="51">
        <v>0</v>
      </c>
      <c r="Q26" s="51">
        <v>0</v>
      </c>
      <c r="R26" s="51">
        <v>0</v>
      </c>
      <c r="S26" s="51">
        <v>0</v>
      </c>
      <c r="T26" s="51">
        <v>0</v>
      </c>
      <c r="U26" s="51">
        <v>0</v>
      </c>
      <c r="V26" s="51">
        <v>0</v>
      </c>
      <c r="W26" s="52">
        <f t="shared" si="3"/>
        <v>0</v>
      </c>
      <c r="X26" s="51">
        <v>0</v>
      </c>
      <c r="Y26" s="52">
        <f t="shared" si="4"/>
        <v>0</v>
      </c>
    </row>
    <row r="27" spans="1:25" x14ac:dyDescent="0.2">
      <c r="A27" s="297" t="s">
        <v>490</v>
      </c>
      <c r="B27" s="297"/>
      <c r="C27" s="297"/>
      <c r="D27" s="297"/>
      <c r="E27" s="297"/>
      <c r="F27" s="297"/>
      <c r="G27" s="6">
        <v>21</v>
      </c>
      <c r="H27" s="51">
        <v>0</v>
      </c>
      <c r="I27" s="51">
        <v>0</v>
      </c>
      <c r="J27" s="51">
        <v>0</v>
      </c>
      <c r="K27" s="51">
        <v>0</v>
      </c>
      <c r="L27" s="51">
        <v>0</v>
      </c>
      <c r="M27" s="51">
        <v>0</v>
      </c>
      <c r="N27" s="51">
        <v>0</v>
      </c>
      <c r="O27" s="51">
        <v>0</v>
      </c>
      <c r="P27" s="51">
        <v>0</v>
      </c>
      <c r="Q27" s="51">
        <v>0</v>
      </c>
      <c r="R27" s="51">
        <v>0</v>
      </c>
      <c r="S27" s="51">
        <v>0</v>
      </c>
      <c r="T27" s="51">
        <v>0</v>
      </c>
      <c r="U27" s="51">
        <v>0</v>
      </c>
      <c r="V27" s="51">
        <v>0</v>
      </c>
      <c r="W27" s="52">
        <f t="shared" si="3"/>
        <v>0</v>
      </c>
      <c r="X27" s="51">
        <v>0</v>
      </c>
      <c r="Y27" s="52">
        <f t="shared" si="4"/>
        <v>0</v>
      </c>
    </row>
    <row r="28" spans="1:25" x14ac:dyDescent="0.2">
      <c r="A28" s="297" t="s">
        <v>491</v>
      </c>
      <c r="B28" s="297"/>
      <c r="C28" s="297"/>
      <c r="D28" s="297"/>
      <c r="E28" s="297"/>
      <c r="F28" s="297"/>
      <c r="G28" s="6">
        <v>22</v>
      </c>
      <c r="H28" s="51">
        <v>0</v>
      </c>
      <c r="I28" s="51">
        <v>0</v>
      </c>
      <c r="J28" s="51">
        <v>0</v>
      </c>
      <c r="K28" s="51">
        <v>0</v>
      </c>
      <c r="L28" s="51">
        <v>0</v>
      </c>
      <c r="M28" s="51">
        <v>0</v>
      </c>
      <c r="N28" s="51">
        <v>0</v>
      </c>
      <c r="O28" s="51">
        <v>0</v>
      </c>
      <c r="P28" s="51">
        <v>0</v>
      </c>
      <c r="Q28" s="51">
        <v>0</v>
      </c>
      <c r="R28" s="51">
        <v>0</v>
      </c>
      <c r="S28" s="51">
        <v>0</v>
      </c>
      <c r="T28" s="51">
        <v>0</v>
      </c>
      <c r="U28" s="51">
        <v>0</v>
      </c>
      <c r="V28" s="51">
        <v>0</v>
      </c>
      <c r="W28" s="52">
        <f t="shared" si="3"/>
        <v>0</v>
      </c>
      <c r="X28" s="51">
        <v>0</v>
      </c>
      <c r="Y28" s="52">
        <f t="shared" si="4"/>
        <v>0</v>
      </c>
    </row>
    <row r="29" spans="1:25" x14ac:dyDescent="0.2">
      <c r="A29" s="297" t="s">
        <v>492</v>
      </c>
      <c r="B29" s="297"/>
      <c r="C29" s="297"/>
      <c r="D29" s="297"/>
      <c r="E29" s="297"/>
      <c r="F29" s="297"/>
      <c r="G29" s="6">
        <v>23</v>
      </c>
      <c r="H29" s="51">
        <v>0</v>
      </c>
      <c r="I29" s="51">
        <v>0</v>
      </c>
      <c r="J29" s="51">
        <v>0</v>
      </c>
      <c r="K29" s="51">
        <v>0</v>
      </c>
      <c r="L29" s="51">
        <v>0</v>
      </c>
      <c r="M29" s="51">
        <v>0</v>
      </c>
      <c r="N29" s="51">
        <v>0</v>
      </c>
      <c r="O29" s="51">
        <v>0</v>
      </c>
      <c r="P29" s="51"/>
      <c r="Q29" s="51">
        <v>0</v>
      </c>
      <c r="R29" s="51">
        <v>0</v>
      </c>
      <c r="S29" s="51">
        <v>0</v>
      </c>
      <c r="T29" s="51">
        <v>0</v>
      </c>
      <c r="U29" s="51">
        <v>0</v>
      </c>
      <c r="V29" s="51">
        <v>0</v>
      </c>
      <c r="W29" s="52">
        <f t="shared" si="3"/>
        <v>0</v>
      </c>
      <c r="X29" s="51">
        <v>0</v>
      </c>
      <c r="Y29" s="52">
        <f t="shared" si="4"/>
        <v>0</v>
      </c>
    </row>
    <row r="30" spans="1:25" ht="21.75" customHeight="1" x14ac:dyDescent="0.2">
      <c r="A30" s="316" t="s">
        <v>493</v>
      </c>
      <c r="B30" s="316"/>
      <c r="C30" s="316"/>
      <c r="D30" s="316"/>
      <c r="E30" s="316"/>
      <c r="F30" s="316"/>
      <c r="G30" s="8">
        <v>24</v>
      </c>
      <c r="H30" s="54">
        <f>SUM(H10:H29)</f>
        <v>482507730</v>
      </c>
      <c r="I30" s="54">
        <f t="shared" ref="I30:Y30" si="5">SUM(I10:I29)</f>
        <v>234210922</v>
      </c>
      <c r="J30" s="54">
        <f t="shared" si="5"/>
        <v>0</v>
      </c>
      <c r="K30" s="54">
        <f t="shared" si="5"/>
        <v>0</v>
      </c>
      <c r="L30" s="54">
        <f t="shared" si="5"/>
        <v>0</v>
      </c>
      <c r="M30" s="54">
        <f t="shared" si="5"/>
        <v>0</v>
      </c>
      <c r="N30" s="54">
        <f t="shared" si="5"/>
        <v>0</v>
      </c>
      <c r="O30" s="54">
        <f t="shared" si="5"/>
        <v>0</v>
      </c>
      <c r="P30" s="54">
        <f t="shared" si="5"/>
        <v>0</v>
      </c>
      <c r="Q30" s="54">
        <f t="shared" si="5"/>
        <v>0</v>
      </c>
      <c r="R30" s="54">
        <f t="shared" si="5"/>
        <v>0</v>
      </c>
      <c r="S30" s="54">
        <f t="shared" si="5"/>
        <v>0</v>
      </c>
      <c r="T30" s="54">
        <f t="shared" si="5"/>
        <v>0</v>
      </c>
      <c r="U30" s="54">
        <f t="shared" si="5"/>
        <v>-119422493</v>
      </c>
      <c r="V30" s="54">
        <f t="shared" si="5"/>
        <v>-107483113</v>
      </c>
      <c r="W30" s="54">
        <f t="shared" si="5"/>
        <v>489813046</v>
      </c>
      <c r="X30" s="54">
        <f t="shared" si="5"/>
        <v>0</v>
      </c>
      <c r="Y30" s="54">
        <f t="shared" si="5"/>
        <v>489813046</v>
      </c>
    </row>
    <row r="31" spans="1:25" x14ac:dyDescent="0.2">
      <c r="A31" s="317" t="s">
        <v>378</v>
      </c>
      <c r="B31" s="318"/>
      <c r="C31" s="318"/>
      <c r="D31" s="318"/>
      <c r="E31" s="318"/>
      <c r="F31" s="318"/>
      <c r="G31" s="318"/>
      <c r="H31" s="318"/>
      <c r="I31" s="318"/>
      <c r="J31" s="318"/>
      <c r="K31" s="318"/>
      <c r="L31" s="318"/>
      <c r="M31" s="318"/>
      <c r="N31" s="318"/>
      <c r="O31" s="318"/>
      <c r="P31" s="318"/>
      <c r="Q31" s="318"/>
      <c r="R31" s="318"/>
      <c r="S31" s="318"/>
      <c r="T31" s="318"/>
      <c r="U31" s="318"/>
      <c r="V31" s="318"/>
      <c r="W31" s="318"/>
      <c r="X31" s="318"/>
      <c r="Y31" s="318"/>
    </row>
    <row r="32" spans="1:25" ht="36.75" customHeight="1" x14ac:dyDescent="0.2">
      <c r="A32" s="319" t="s">
        <v>379</v>
      </c>
      <c r="B32" s="320"/>
      <c r="C32" s="320"/>
      <c r="D32" s="320"/>
      <c r="E32" s="320"/>
      <c r="F32" s="320"/>
      <c r="G32" s="7">
        <v>25</v>
      </c>
      <c r="H32" s="52">
        <f>SUM(H12:H20)</f>
        <v>0</v>
      </c>
      <c r="I32" s="52">
        <f t="shared" ref="I32:Y32" si="6">SUM(I12:I20)</f>
        <v>0</v>
      </c>
      <c r="J32" s="52">
        <f t="shared" si="6"/>
        <v>0</v>
      </c>
      <c r="K32" s="52">
        <f t="shared" si="6"/>
        <v>0</v>
      </c>
      <c r="L32" s="52">
        <f t="shared" si="6"/>
        <v>0</v>
      </c>
      <c r="M32" s="52">
        <f t="shared" si="6"/>
        <v>0</v>
      </c>
      <c r="N32" s="52">
        <f t="shared" si="6"/>
        <v>0</v>
      </c>
      <c r="O32" s="52">
        <f t="shared" si="6"/>
        <v>0</v>
      </c>
      <c r="P32" s="52">
        <f t="shared" si="6"/>
        <v>0</v>
      </c>
      <c r="Q32" s="52">
        <f t="shared" si="6"/>
        <v>0</v>
      </c>
      <c r="R32" s="52">
        <f t="shared" si="6"/>
        <v>0</v>
      </c>
      <c r="S32" s="52">
        <f t="shared" si="6"/>
        <v>0</v>
      </c>
      <c r="T32" s="52">
        <f t="shared" si="6"/>
        <v>0</v>
      </c>
      <c r="U32" s="52">
        <f t="shared" si="6"/>
        <v>0</v>
      </c>
      <c r="V32" s="52">
        <f t="shared" si="6"/>
        <v>0</v>
      </c>
      <c r="W32" s="52">
        <f t="shared" si="6"/>
        <v>0</v>
      </c>
      <c r="X32" s="52">
        <f t="shared" si="6"/>
        <v>0</v>
      </c>
      <c r="Y32" s="52">
        <f t="shared" si="6"/>
        <v>0</v>
      </c>
    </row>
    <row r="33" spans="1:25" ht="31.5" customHeight="1" x14ac:dyDescent="0.2">
      <c r="A33" s="319" t="s">
        <v>494</v>
      </c>
      <c r="B33" s="320"/>
      <c r="C33" s="320"/>
      <c r="D33" s="320"/>
      <c r="E33" s="320"/>
      <c r="F33" s="320"/>
      <c r="G33" s="7">
        <v>26</v>
      </c>
      <c r="H33" s="52">
        <f>H11+H32</f>
        <v>0</v>
      </c>
      <c r="I33" s="52">
        <f t="shared" ref="I33:Y33" si="7">I11+I32</f>
        <v>0</v>
      </c>
      <c r="J33" s="52">
        <f t="shared" si="7"/>
        <v>0</v>
      </c>
      <c r="K33" s="52">
        <f t="shared" si="7"/>
        <v>0</v>
      </c>
      <c r="L33" s="52">
        <f t="shared" si="7"/>
        <v>0</v>
      </c>
      <c r="M33" s="52">
        <f t="shared" si="7"/>
        <v>0</v>
      </c>
      <c r="N33" s="52">
        <f t="shared" si="7"/>
        <v>0</v>
      </c>
      <c r="O33" s="52">
        <f t="shared" si="7"/>
        <v>0</v>
      </c>
      <c r="P33" s="52">
        <f t="shared" si="7"/>
        <v>0</v>
      </c>
      <c r="Q33" s="52">
        <f t="shared" si="7"/>
        <v>0</v>
      </c>
      <c r="R33" s="52">
        <f t="shared" si="7"/>
        <v>0</v>
      </c>
      <c r="S33" s="52">
        <f t="shared" si="7"/>
        <v>0</v>
      </c>
      <c r="T33" s="52">
        <f t="shared" si="7"/>
        <v>0</v>
      </c>
      <c r="U33" s="52">
        <f t="shared" si="7"/>
        <v>0</v>
      </c>
      <c r="V33" s="52">
        <f t="shared" si="7"/>
        <v>-107483113</v>
      </c>
      <c r="W33" s="52">
        <f t="shared" si="7"/>
        <v>-107483113</v>
      </c>
      <c r="X33" s="52">
        <f t="shared" si="7"/>
        <v>0</v>
      </c>
      <c r="Y33" s="52">
        <f t="shared" si="7"/>
        <v>-107483113</v>
      </c>
    </row>
    <row r="34" spans="1:25" ht="30.75" customHeight="1" x14ac:dyDescent="0.2">
      <c r="A34" s="321" t="s">
        <v>495</v>
      </c>
      <c r="B34" s="322"/>
      <c r="C34" s="322"/>
      <c r="D34" s="322"/>
      <c r="E34" s="322"/>
      <c r="F34" s="322"/>
      <c r="G34" s="8">
        <v>27</v>
      </c>
      <c r="H34" s="54">
        <f>SUM(H21:H29)</f>
        <v>0</v>
      </c>
      <c r="I34" s="54">
        <f t="shared" ref="I34:Y34" si="8">SUM(I21:I29)</f>
        <v>0</v>
      </c>
      <c r="J34" s="54">
        <f t="shared" si="8"/>
        <v>0</v>
      </c>
      <c r="K34" s="54">
        <f t="shared" si="8"/>
        <v>0</v>
      </c>
      <c r="L34" s="54">
        <f t="shared" si="8"/>
        <v>0</v>
      </c>
      <c r="M34" s="54">
        <f t="shared" si="8"/>
        <v>0</v>
      </c>
      <c r="N34" s="54">
        <f t="shared" si="8"/>
        <v>0</v>
      </c>
      <c r="O34" s="54">
        <f t="shared" si="8"/>
        <v>0</v>
      </c>
      <c r="P34" s="54">
        <f t="shared" si="8"/>
        <v>0</v>
      </c>
      <c r="Q34" s="54">
        <f t="shared" si="8"/>
        <v>0</v>
      </c>
      <c r="R34" s="54">
        <f t="shared" si="8"/>
        <v>0</v>
      </c>
      <c r="S34" s="54">
        <f t="shared" si="8"/>
        <v>0</v>
      </c>
      <c r="T34" s="54">
        <f t="shared" si="8"/>
        <v>0</v>
      </c>
      <c r="U34" s="54">
        <f t="shared" si="8"/>
        <v>0</v>
      </c>
      <c r="V34" s="54">
        <f t="shared" si="8"/>
        <v>0</v>
      </c>
      <c r="W34" s="54">
        <f t="shared" si="8"/>
        <v>0</v>
      </c>
      <c r="X34" s="54">
        <f t="shared" si="8"/>
        <v>0</v>
      </c>
      <c r="Y34" s="54">
        <f t="shared" si="8"/>
        <v>0</v>
      </c>
    </row>
    <row r="35" spans="1:25" x14ac:dyDescent="0.2">
      <c r="A35" s="317" t="s">
        <v>380</v>
      </c>
      <c r="B35" s="323"/>
      <c r="C35" s="323"/>
      <c r="D35" s="323"/>
      <c r="E35" s="323"/>
      <c r="F35" s="323"/>
      <c r="G35" s="323"/>
      <c r="H35" s="323"/>
      <c r="I35" s="323"/>
      <c r="J35" s="323"/>
      <c r="K35" s="323"/>
      <c r="L35" s="323"/>
      <c r="M35" s="323"/>
      <c r="N35" s="323"/>
      <c r="O35" s="323"/>
      <c r="P35" s="323"/>
      <c r="Q35" s="323"/>
      <c r="R35" s="323"/>
      <c r="S35" s="323"/>
      <c r="T35" s="323"/>
      <c r="U35" s="323"/>
      <c r="V35" s="323"/>
      <c r="W35" s="323"/>
      <c r="X35" s="323"/>
      <c r="Y35" s="323"/>
    </row>
    <row r="36" spans="1:25" x14ac:dyDescent="0.2">
      <c r="A36" s="315" t="s">
        <v>381</v>
      </c>
      <c r="B36" s="315"/>
      <c r="C36" s="315"/>
      <c r="D36" s="315"/>
      <c r="E36" s="315"/>
      <c r="F36" s="315"/>
      <c r="G36" s="6">
        <v>28</v>
      </c>
      <c r="H36" s="51">
        <v>482507730</v>
      </c>
      <c r="I36" s="51">
        <v>234210922</v>
      </c>
      <c r="J36" s="51">
        <v>0</v>
      </c>
      <c r="K36" s="51">
        <v>0</v>
      </c>
      <c r="L36" s="51">
        <v>0</v>
      </c>
      <c r="M36" s="51">
        <v>0</v>
      </c>
      <c r="N36" s="51">
        <v>0</v>
      </c>
      <c r="O36" s="51">
        <v>0</v>
      </c>
      <c r="P36" s="51">
        <v>0</v>
      </c>
      <c r="Q36" s="51">
        <v>0</v>
      </c>
      <c r="R36" s="51">
        <v>0</v>
      </c>
      <c r="S36" s="51">
        <v>0</v>
      </c>
      <c r="T36" s="51">
        <v>0</v>
      </c>
      <c r="U36" s="51">
        <v>-226905606</v>
      </c>
      <c r="V36" s="51">
        <v>0</v>
      </c>
      <c r="W36" s="52">
        <f>H36+I36+J36+K36-L36+M36+N36+O36+P36+Q36+R36+U36+V36+S36+T36</f>
        <v>489813046</v>
      </c>
      <c r="X36" s="51">
        <v>0</v>
      </c>
      <c r="Y36" s="52">
        <f t="shared" ref="Y36:Y38" si="9">W36+X36</f>
        <v>489813046</v>
      </c>
    </row>
    <row r="37" spans="1:25" x14ac:dyDescent="0.2">
      <c r="A37" s="297" t="s">
        <v>382</v>
      </c>
      <c r="B37" s="297"/>
      <c r="C37" s="297"/>
      <c r="D37" s="297"/>
      <c r="E37" s="297"/>
      <c r="F37" s="297"/>
      <c r="G37" s="6">
        <v>29</v>
      </c>
      <c r="H37" s="51">
        <v>0</v>
      </c>
      <c r="I37" s="51">
        <v>0</v>
      </c>
      <c r="J37" s="51">
        <v>0</v>
      </c>
      <c r="K37" s="51">
        <v>0</v>
      </c>
      <c r="L37" s="51">
        <v>0</v>
      </c>
      <c r="M37" s="51">
        <v>0</v>
      </c>
      <c r="N37" s="51">
        <v>0</v>
      </c>
      <c r="O37" s="51">
        <v>0</v>
      </c>
      <c r="P37" s="51">
        <v>0</v>
      </c>
      <c r="Q37" s="51">
        <v>0</v>
      </c>
      <c r="R37" s="51">
        <v>0</v>
      </c>
      <c r="S37" s="51">
        <v>0</v>
      </c>
      <c r="T37" s="51">
        <v>0</v>
      </c>
      <c r="U37" s="51">
        <v>0</v>
      </c>
      <c r="V37" s="51">
        <v>0</v>
      </c>
      <c r="W37" s="52">
        <f>H37+I37+J37+K37-L37+M37+N37+O37+P37+Q37+R37+U37+V37</f>
        <v>0</v>
      </c>
      <c r="X37" s="51">
        <v>0</v>
      </c>
      <c r="Y37" s="52">
        <f t="shared" si="9"/>
        <v>0</v>
      </c>
    </row>
    <row r="38" spans="1:25" x14ac:dyDescent="0.2">
      <c r="A38" s="297" t="s">
        <v>383</v>
      </c>
      <c r="B38" s="297"/>
      <c r="C38" s="297"/>
      <c r="D38" s="297"/>
      <c r="E38" s="297"/>
      <c r="F38" s="297"/>
      <c r="G38" s="6">
        <v>30</v>
      </c>
      <c r="H38" s="51">
        <v>0</v>
      </c>
      <c r="I38" s="51">
        <v>0</v>
      </c>
      <c r="J38" s="51">
        <v>0</v>
      </c>
      <c r="K38" s="51">
        <v>0</v>
      </c>
      <c r="L38" s="51">
        <v>0</v>
      </c>
      <c r="M38" s="51">
        <v>0</v>
      </c>
      <c r="N38" s="51">
        <v>0</v>
      </c>
      <c r="O38" s="51">
        <v>0</v>
      </c>
      <c r="P38" s="51">
        <v>0</v>
      </c>
      <c r="Q38" s="51">
        <v>0</v>
      </c>
      <c r="R38" s="51">
        <v>0</v>
      </c>
      <c r="S38" s="51">
        <v>0</v>
      </c>
      <c r="T38" s="51">
        <v>0</v>
      </c>
      <c r="U38" s="51">
        <v>0</v>
      </c>
      <c r="V38" s="51">
        <v>0</v>
      </c>
      <c r="W38" s="52">
        <f>H38+I38+J38+K38-L38+M38+N38+O38+P38+Q38+R38+U38+V38</f>
        <v>0</v>
      </c>
      <c r="X38" s="51">
        <v>0</v>
      </c>
      <c r="Y38" s="52">
        <f t="shared" si="9"/>
        <v>0</v>
      </c>
    </row>
    <row r="39" spans="1:25" ht="25.5" customHeight="1" x14ac:dyDescent="0.2">
      <c r="A39" s="298" t="s">
        <v>496</v>
      </c>
      <c r="B39" s="298"/>
      <c r="C39" s="298"/>
      <c r="D39" s="298"/>
      <c r="E39" s="298"/>
      <c r="F39" s="298"/>
      <c r="G39" s="7">
        <v>31</v>
      </c>
      <c r="H39" s="52">
        <f>H36+H37+H38</f>
        <v>482507730</v>
      </c>
      <c r="I39" s="52">
        <f t="shared" ref="I39:Y39" si="10">I36+I37+I38</f>
        <v>234210922</v>
      </c>
      <c r="J39" s="52">
        <f t="shared" si="10"/>
        <v>0</v>
      </c>
      <c r="K39" s="52">
        <f t="shared" si="10"/>
        <v>0</v>
      </c>
      <c r="L39" s="52">
        <f t="shared" si="10"/>
        <v>0</v>
      </c>
      <c r="M39" s="52">
        <f t="shared" si="10"/>
        <v>0</v>
      </c>
      <c r="N39" s="52">
        <f t="shared" si="10"/>
        <v>0</v>
      </c>
      <c r="O39" s="52">
        <f t="shared" si="10"/>
        <v>0</v>
      </c>
      <c r="P39" s="52">
        <f t="shared" si="10"/>
        <v>0</v>
      </c>
      <c r="Q39" s="52">
        <f t="shared" si="10"/>
        <v>0</v>
      </c>
      <c r="R39" s="52">
        <f t="shared" si="10"/>
        <v>0</v>
      </c>
      <c r="S39" s="52">
        <f t="shared" si="10"/>
        <v>0</v>
      </c>
      <c r="T39" s="52">
        <f t="shared" si="10"/>
        <v>0</v>
      </c>
      <c r="U39" s="52">
        <f t="shared" si="10"/>
        <v>-226905606</v>
      </c>
      <c r="V39" s="52">
        <f t="shared" si="10"/>
        <v>0</v>
      </c>
      <c r="W39" s="52">
        <f t="shared" si="10"/>
        <v>489813046</v>
      </c>
      <c r="X39" s="52">
        <f t="shared" si="10"/>
        <v>0</v>
      </c>
      <c r="Y39" s="52">
        <f t="shared" si="10"/>
        <v>489813046</v>
      </c>
    </row>
    <row r="40" spans="1:25" x14ac:dyDescent="0.2">
      <c r="A40" s="297" t="s">
        <v>384</v>
      </c>
      <c r="B40" s="297"/>
      <c r="C40" s="297"/>
      <c r="D40" s="297"/>
      <c r="E40" s="297"/>
      <c r="F40" s="297"/>
      <c r="G40" s="6">
        <v>32</v>
      </c>
      <c r="H40" s="53">
        <v>0</v>
      </c>
      <c r="I40" s="53">
        <v>0</v>
      </c>
      <c r="J40" s="53">
        <v>0</v>
      </c>
      <c r="K40" s="53">
        <v>0</v>
      </c>
      <c r="L40" s="53">
        <v>0</v>
      </c>
      <c r="M40" s="53">
        <v>0</v>
      </c>
      <c r="N40" s="53">
        <v>0</v>
      </c>
      <c r="O40" s="53">
        <v>0</v>
      </c>
      <c r="P40" s="53">
        <v>0</v>
      </c>
      <c r="Q40" s="53">
        <v>0</v>
      </c>
      <c r="R40" s="53">
        <v>0</v>
      </c>
      <c r="S40" s="51">
        <v>0</v>
      </c>
      <c r="T40" s="51">
        <v>0</v>
      </c>
      <c r="U40" s="53">
        <v>0</v>
      </c>
      <c r="V40" s="51">
        <v>-20096010</v>
      </c>
      <c r="W40" s="52">
        <f t="shared" ref="W40:W58" si="11">H40+I40+J40+K40-L40+M40+N40+O40+P40+Q40+R40+U40+V40+S40+T40</f>
        <v>-20096010</v>
      </c>
      <c r="X40" s="51">
        <v>0</v>
      </c>
      <c r="Y40" s="52">
        <f t="shared" ref="Y40:Y58" si="12">W40+X40</f>
        <v>-20096010</v>
      </c>
    </row>
    <row r="41" spans="1:25" x14ac:dyDescent="0.2">
      <c r="A41" s="297" t="s">
        <v>385</v>
      </c>
      <c r="B41" s="297"/>
      <c r="C41" s="297"/>
      <c r="D41" s="297"/>
      <c r="E41" s="297"/>
      <c r="F41" s="297"/>
      <c r="G41" s="6">
        <v>33</v>
      </c>
      <c r="H41" s="53">
        <v>0</v>
      </c>
      <c r="I41" s="53">
        <v>0</v>
      </c>
      <c r="J41" s="53">
        <v>0</v>
      </c>
      <c r="K41" s="53">
        <v>0</v>
      </c>
      <c r="L41" s="53">
        <v>0</v>
      </c>
      <c r="M41" s="53">
        <v>0</v>
      </c>
      <c r="N41" s="51">
        <v>0</v>
      </c>
      <c r="O41" s="53">
        <v>0</v>
      </c>
      <c r="P41" s="53">
        <v>0</v>
      </c>
      <c r="Q41" s="53">
        <v>0</v>
      </c>
      <c r="R41" s="53">
        <v>0</v>
      </c>
      <c r="S41" s="51">
        <v>0</v>
      </c>
      <c r="T41" s="51">
        <v>0</v>
      </c>
      <c r="U41" s="53">
        <v>0</v>
      </c>
      <c r="V41" s="53">
        <v>0</v>
      </c>
      <c r="W41" s="52">
        <f t="shared" si="11"/>
        <v>0</v>
      </c>
      <c r="X41" s="51">
        <v>0</v>
      </c>
      <c r="Y41" s="52">
        <f t="shared" si="12"/>
        <v>0</v>
      </c>
    </row>
    <row r="42" spans="1:25" ht="27" customHeight="1" x14ac:dyDescent="0.2">
      <c r="A42" s="297" t="s">
        <v>386</v>
      </c>
      <c r="B42" s="297"/>
      <c r="C42" s="297"/>
      <c r="D42" s="297"/>
      <c r="E42" s="297"/>
      <c r="F42" s="297"/>
      <c r="G42" s="6">
        <v>34</v>
      </c>
      <c r="H42" s="53">
        <v>0</v>
      </c>
      <c r="I42" s="53">
        <v>0</v>
      </c>
      <c r="J42" s="53">
        <v>0</v>
      </c>
      <c r="K42" s="53">
        <v>0</v>
      </c>
      <c r="L42" s="53">
        <v>0</v>
      </c>
      <c r="M42" s="53">
        <v>0</v>
      </c>
      <c r="N42" s="53">
        <v>0</v>
      </c>
      <c r="O42" s="51">
        <v>0</v>
      </c>
      <c r="P42" s="53">
        <v>0</v>
      </c>
      <c r="Q42" s="53">
        <v>0</v>
      </c>
      <c r="R42" s="53">
        <v>0</v>
      </c>
      <c r="S42" s="51">
        <v>0</v>
      </c>
      <c r="T42" s="51">
        <v>0</v>
      </c>
      <c r="U42" s="51">
        <v>0</v>
      </c>
      <c r="V42" s="51">
        <v>0</v>
      </c>
      <c r="W42" s="52">
        <f t="shared" si="11"/>
        <v>0</v>
      </c>
      <c r="X42" s="51">
        <v>0</v>
      </c>
      <c r="Y42" s="52">
        <f t="shared" si="12"/>
        <v>0</v>
      </c>
    </row>
    <row r="43" spans="1:25" ht="20.25" customHeight="1" x14ac:dyDescent="0.2">
      <c r="A43" s="297" t="s">
        <v>484</v>
      </c>
      <c r="B43" s="297"/>
      <c r="C43" s="297"/>
      <c r="D43" s="297"/>
      <c r="E43" s="297"/>
      <c r="F43" s="297"/>
      <c r="G43" s="6">
        <v>35</v>
      </c>
      <c r="H43" s="53">
        <v>0</v>
      </c>
      <c r="I43" s="53">
        <v>0</v>
      </c>
      <c r="J43" s="53">
        <v>0</v>
      </c>
      <c r="K43" s="53">
        <v>0</v>
      </c>
      <c r="L43" s="53">
        <v>0</v>
      </c>
      <c r="M43" s="53">
        <v>0</v>
      </c>
      <c r="N43" s="53">
        <v>0</v>
      </c>
      <c r="O43" s="53">
        <v>0</v>
      </c>
      <c r="P43" s="51">
        <v>0</v>
      </c>
      <c r="Q43" s="53">
        <v>0</v>
      </c>
      <c r="R43" s="53">
        <v>0</v>
      </c>
      <c r="S43" s="51">
        <v>0</v>
      </c>
      <c r="T43" s="51">
        <v>0</v>
      </c>
      <c r="U43" s="51">
        <v>0</v>
      </c>
      <c r="V43" s="51">
        <v>0</v>
      </c>
      <c r="W43" s="52">
        <f t="shared" si="11"/>
        <v>0</v>
      </c>
      <c r="X43" s="51">
        <v>0</v>
      </c>
      <c r="Y43" s="52">
        <f t="shared" si="12"/>
        <v>0</v>
      </c>
    </row>
    <row r="44" spans="1:25" ht="21" customHeight="1" x14ac:dyDescent="0.2">
      <c r="A44" s="297" t="s">
        <v>497</v>
      </c>
      <c r="B44" s="297"/>
      <c r="C44" s="297"/>
      <c r="D44" s="297"/>
      <c r="E44" s="297"/>
      <c r="F44" s="297"/>
      <c r="G44" s="6">
        <v>36</v>
      </c>
      <c r="H44" s="53">
        <v>0</v>
      </c>
      <c r="I44" s="53">
        <v>0</v>
      </c>
      <c r="J44" s="53">
        <v>0</v>
      </c>
      <c r="K44" s="53">
        <v>0</v>
      </c>
      <c r="L44" s="53">
        <v>0</v>
      </c>
      <c r="M44" s="53">
        <v>0</v>
      </c>
      <c r="N44" s="53">
        <v>0</v>
      </c>
      <c r="O44" s="53">
        <v>0</v>
      </c>
      <c r="P44" s="53">
        <v>0</v>
      </c>
      <c r="Q44" s="51">
        <v>0</v>
      </c>
      <c r="R44" s="53">
        <v>0</v>
      </c>
      <c r="S44" s="51">
        <v>0</v>
      </c>
      <c r="T44" s="51">
        <v>0</v>
      </c>
      <c r="U44" s="51">
        <v>0</v>
      </c>
      <c r="V44" s="51">
        <v>0</v>
      </c>
      <c r="W44" s="52">
        <f t="shared" si="11"/>
        <v>0</v>
      </c>
      <c r="X44" s="51">
        <v>0</v>
      </c>
      <c r="Y44" s="52">
        <f t="shared" si="12"/>
        <v>0</v>
      </c>
    </row>
    <row r="45" spans="1:25" ht="29.25" customHeight="1" x14ac:dyDescent="0.2">
      <c r="A45" s="297" t="s">
        <v>387</v>
      </c>
      <c r="B45" s="297"/>
      <c r="C45" s="297"/>
      <c r="D45" s="297"/>
      <c r="E45" s="297"/>
      <c r="F45" s="297"/>
      <c r="G45" s="6">
        <v>37</v>
      </c>
      <c r="H45" s="53">
        <v>0</v>
      </c>
      <c r="I45" s="53">
        <v>0</v>
      </c>
      <c r="J45" s="53">
        <v>0</v>
      </c>
      <c r="K45" s="53">
        <v>0</v>
      </c>
      <c r="L45" s="53">
        <v>0</v>
      </c>
      <c r="M45" s="53">
        <v>0</v>
      </c>
      <c r="N45" s="53">
        <v>0</v>
      </c>
      <c r="O45" s="53">
        <v>0</v>
      </c>
      <c r="P45" s="53">
        <v>0</v>
      </c>
      <c r="Q45" s="53">
        <v>0</v>
      </c>
      <c r="R45" s="51">
        <v>0</v>
      </c>
      <c r="S45" s="51">
        <v>0</v>
      </c>
      <c r="T45" s="51">
        <v>0</v>
      </c>
      <c r="U45" s="51">
        <v>0</v>
      </c>
      <c r="V45" s="51">
        <v>0</v>
      </c>
      <c r="W45" s="52">
        <f t="shared" si="11"/>
        <v>0</v>
      </c>
      <c r="X45" s="51">
        <v>0</v>
      </c>
      <c r="Y45" s="52">
        <f t="shared" si="12"/>
        <v>0</v>
      </c>
    </row>
    <row r="46" spans="1:25" ht="21" customHeight="1" x14ac:dyDescent="0.2">
      <c r="A46" s="297" t="s">
        <v>388</v>
      </c>
      <c r="B46" s="297"/>
      <c r="C46" s="297"/>
      <c r="D46" s="297"/>
      <c r="E46" s="297"/>
      <c r="F46" s="297"/>
      <c r="G46" s="6">
        <v>38</v>
      </c>
      <c r="H46" s="53">
        <v>0</v>
      </c>
      <c r="I46" s="53">
        <v>0</v>
      </c>
      <c r="J46" s="53">
        <v>0</v>
      </c>
      <c r="K46" s="53">
        <v>0</v>
      </c>
      <c r="L46" s="53">
        <v>0</v>
      </c>
      <c r="M46" s="53">
        <v>0</v>
      </c>
      <c r="N46" s="51">
        <v>0</v>
      </c>
      <c r="O46" s="51">
        <v>0</v>
      </c>
      <c r="P46" s="51">
        <v>0</v>
      </c>
      <c r="Q46" s="51">
        <v>0</v>
      </c>
      <c r="R46" s="51">
        <v>0</v>
      </c>
      <c r="S46" s="51">
        <v>0</v>
      </c>
      <c r="T46" s="51">
        <v>0</v>
      </c>
      <c r="U46" s="51">
        <v>0</v>
      </c>
      <c r="V46" s="51">
        <v>0</v>
      </c>
      <c r="W46" s="52">
        <f t="shared" si="11"/>
        <v>0</v>
      </c>
      <c r="X46" s="51">
        <v>0</v>
      </c>
      <c r="Y46" s="52">
        <f t="shared" si="12"/>
        <v>0</v>
      </c>
    </row>
    <row r="47" spans="1:25" x14ac:dyDescent="0.2">
      <c r="A47" s="297" t="s">
        <v>389</v>
      </c>
      <c r="B47" s="297"/>
      <c r="C47" s="297"/>
      <c r="D47" s="297"/>
      <c r="E47" s="297"/>
      <c r="F47" s="297"/>
      <c r="G47" s="6">
        <v>39</v>
      </c>
      <c r="H47" s="53">
        <v>0</v>
      </c>
      <c r="I47" s="53">
        <v>0</v>
      </c>
      <c r="J47" s="53">
        <v>0</v>
      </c>
      <c r="K47" s="53">
        <v>0</v>
      </c>
      <c r="L47" s="53">
        <v>0</v>
      </c>
      <c r="M47" s="53">
        <v>0</v>
      </c>
      <c r="N47" s="51">
        <v>0</v>
      </c>
      <c r="O47" s="51">
        <v>0</v>
      </c>
      <c r="P47" s="51">
        <v>0</v>
      </c>
      <c r="Q47" s="51">
        <v>0</v>
      </c>
      <c r="R47" s="51">
        <v>0</v>
      </c>
      <c r="S47" s="51">
        <v>0</v>
      </c>
      <c r="T47" s="51">
        <v>0</v>
      </c>
      <c r="U47" s="51">
        <v>0</v>
      </c>
      <c r="V47" s="51">
        <v>0</v>
      </c>
      <c r="W47" s="52">
        <f t="shared" si="11"/>
        <v>0</v>
      </c>
      <c r="X47" s="51">
        <v>0</v>
      </c>
      <c r="Y47" s="52">
        <f t="shared" si="12"/>
        <v>0</v>
      </c>
    </row>
    <row r="48" spans="1:25" x14ac:dyDescent="0.2">
      <c r="A48" s="297" t="s">
        <v>390</v>
      </c>
      <c r="B48" s="297"/>
      <c r="C48" s="297"/>
      <c r="D48" s="297"/>
      <c r="E48" s="297"/>
      <c r="F48" s="297"/>
      <c r="G48" s="6">
        <v>40</v>
      </c>
      <c r="H48" s="51">
        <v>0</v>
      </c>
      <c r="I48" s="51">
        <v>0</v>
      </c>
      <c r="J48" s="51">
        <v>0</v>
      </c>
      <c r="K48" s="51">
        <v>0</v>
      </c>
      <c r="L48" s="51">
        <v>0</v>
      </c>
      <c r="M48" s="51">
        <v>0</v>
      </c>
      <c r="N48" s="51">
        <v>0</v>
      </c>
      <c r="O48" s="51">
        <v>0</v>
      </c>
      <c r="P48" s="51">
        <v>0</v>
      </c>
      <c r="Q48" s="51">
        <v>0</v>
      </c>
      <c r="R48" s="51">
        <v>0</v>
      </c>
      <c r="S48" s="51">
        <v>0</v>
      </c>
      <c r="T48" s="51">
        <v>0</v>
      </c>
      <c r="U48" s="51">
        <v>0</v>
      </c>
      <c r="V48" s="51">
        <v>0</v>
      </c>
      <c r="W48" s="52">
        <f t="shared" si="11"/>
        <v>0</v>
      </c>
      <c r="X48" s="51">
        <v>0</v>
      </c>
      <c r="Y48" s="52">
        <f t="shared" si="12"/>
        <v>0</v>
      </c>
    </row>
    <row r="49" spans="1:25" x14ac:dyDescent="0.2">
      <c r="A49" s="297" t="s">
        <v>391</v>
      </c>
      <c r="B49" s="297"/>
      <c r="C49" s="297"/>
      <c r="D49" s="297"/>
      <c r="E49" s="297"/>
      <c r="F49" s="297"/>
      <c r="G49" s="6">
        <v>41</v>
      </c>
      <c r="H49" s="53">
        <v>0</v>
      </c>
      <c r="I49" s="53">
        <v>0</v>
      </c>
      <c r="J49" s="53">
        <v>0</v>
      </c>
      <c r="K49" s="53">
        <v>0</v>
      </c>
      <c r="L49" s="53">
        <v>0</v>
      </c>
      <c r="M49" s="53">
        <v>0</v>
      </c>
      <c r="N49" s="51">
        <v>0</v>
      </c>
      <c r="O49" s="51">
        <v>0</v>
      </c>
      <c r="P49" s="51">
        <v>0</v>
      </c>
      <c r="Q49" s="51">
        <v>0</v>
      </c>
      <c r="R49" s="51">
        <v>0</v>
      </c>
      <c r="S49" s="51">
        <v>0</v>
      </c>
      <c r="T49" s="51">
        <v>0</v>
      </c>
      <c r="U49" s="51">
        <v>0</v>
      </c>
      <c r="V49" s="51">
        <v>0</v>
      </c>
      <c r="W49" s="52">
        <f t="shared" si="11"/>
        <v>0</v>
      </c>
      <c r="X49" s="51">
        <v>0</v>
      </c>
      <c r="Y49" s="52">
        <f t="shared" si="12"/>
        <v>0</v>
      </c>
    </row>
    <row r="50" spans="1:25" ht="24" customHeight="1" x14ac:dyDescent="0.2">
      <c r="A50" s="297" t="s">
        <v>485</v>
      </c>
      <c r="B50" s="297"/>
      <c r="C50" s="297"/>
      <c r="D50" s="297"/>
      <c r="E50" s="297"/>
      <c r="F50" s="297"/>
      <c r="G50" s="6">
        <v>42</v>
      </c>
      <c r="H50" s="51">
        <v>0</v>
      </c>
      <c r="I50" s="51">
        <v>0</v>
      </c>
      <c r="J50" s="51">
        <v>0</v>
      </c>
      <c r="K50" s="51">
        <v>0</v>
      </c>
      <c r="L50" s="51">
        <v>0</v>
      </c>
      <c r="M50" s="51">
        <v>0</v>
      </c>
      <c r="N50" s="51">
        <v>0</v>
      </c>
      <c r="O50" s="51">
        <v>0</v>
      </c>
      <c r="P50" s="51">
        <v>0</v>
      </c>
      <c r="Q50" s="51">
        <v>0</v>
      </c>
      <c r="R50" s="51">
        <v>0</v>
      </c>
      <c r="S50" s="51">
        <v>0</v>
      </c>
      <c r="T50" s="51">
        <v>0</v>
      </c>
      <c r="U50" s="51">
        <v>0</v>
      </c>
      <c r="V50" s="51">
        <v>0</v>
      </c>
      <c r="W50" s="52">
        <f t="shared" si="11"/>
        <v>0</v>
      </c>
      <c r="X50" s="51">
        <v>0</v>
      </c>
      <c r="Y50" s="52">
        <f t="shared" si="12"/>
        <v>0</v>
      </c>
    </row>
    <row r="51" spans="1:25" ht="26.25" customHeight="1" x14ac:dyDescent="0.2">
      <c r="A51" s="297" t="s">
        <v>486</v>
      </c>
      <c r="B51" s="297"/>
      <c r="C51" s="297"/>
      <c r="D51" s="297"/>
      <c r="E51" s="297"/>
      <c r="F51" s="297"/>
      <c r="G51" s="6">
        <v>43</v>
      </c>
      <c r="H51" s="51">
        <v>0</v>
      </c>
      <c r="I51" s="51">
        <v>0</v>
      </c>
      <c r="J51" s="51">
        <v>0</v>
      </c>
      <c r="K51" s="51">
        <v>0</v>
      </c>
      <c r="L51" s="51">
        <v>0</v>
      </c>
      <c r="M51" s="51">
        <v>0</v>
      </c>
      <c r="N51" s="51">
        <v>0</v>
      </c>
      <c r="O51" s="51">
        <v>0</v>
      </c>
      <c r="P51" s="51">
        <v>0</v>
      </c>
      <c r="Q51" s="51">
        <v>0</v>
      </c>
      <c r="R51" s="51">
        <v>0</v>
      </c>
      <c r="S51" s="51">
        <v>0</v>
      </c>
      <c r="T51" s="51">
        <v>0</v>
      </c>
      <c r="U51" s="51">
        <v>0</v>
      </c>
      <c r="V51" s="51">
        <v>0</v>
      </c>
      <c r="W51" s="52">
        <f t="shared" si="11"/>
        <v>0</v>
      </c>
      <c r="X51" s="51">
        <v>0</v>
      </c>
      <c r="Y51" s="52">
        <f t="shared" si="12"/>
        <v>0</v>
      </c>
    </row>
    <row r="52" spans="1:25" ht="22.5" customHeight="1" x14ac:dyDescent="0.2">
      <c r="A52" s="297" t="s">
        <v>487</v>
      </c>
      <c r="B52" s="297"/>
      <c r="C52" s="297"/>
      <c r="D52" s="297"/>
      <c r="E52" s="297"/>
      <c r="F52" s="297"/>
      <c r="G52" s="6">
        <v>44</v>
      </c>
      <c r="H52" s="51">
        <v>0</v>
      </c>
      <c r="I52" s="51">
        <v>0</v>
      </c>
      <c r="J52" s="51">
        <v>0</v>
      </c>
      <c r="K52" s="51">
        <v>0</v>
      </c>
      <c r="L52" s="51">
        <v>0</v>
      </c>
      <c r="M52" s="51">
        <v>0</v>
      </c>
      <c r="N52" s="51">
        <v>0</v>
      </c>
      <c r="O52" s="51">
        <v>0</v>
      </c>
      <c r="P52" s="51">
        <v>0</v>
      </c>
      <c r="Q52" s="51">
        <v>0</v>
      </c>
      <c r="R52" s="51">
        <v>0</v>
      </c>
      <c r="S52" s="51">
        <v>0</v>
      </c>
      <c r="T52" s="51">
        <v>0</v>
      </c>
      <c r="U52" s="51">
        <v>0</v>
      </c>
      <c r="V52" s="51">
        <v>0</v>
      </c>
      <c r="W52" s="52">
        <f t="shared" si="11"/>
        <v>0</v>
      </c>
      <c r="X52" s="51">
        <v>0</v>
      </c>
      <c r="Y52" s="52">
        <f t="shared" si="12"/>
        <v>0</v>
      </c>
    </row>
    <row r="53" spans="1:25" x14ac:dyDescent="0.2">
      <c r="A53" s="297" t="s">
        <v>498</v>
      </c>
      <c r="B53" s="297"/>
      <c r="C53" s="297"/>
      <c r="D53" s="297"/>
      <c r="E53" s="297"/>
      <c r="F53" s="297"/>
      <c r="G53" s="6">
        <v>45</v>
      </c>
      <c r="H53" s="51">
        <v>0</v>
      </c>
      <c r="I53" s="51">
        <v>0</v>
      </c>
      <c r="J53" s="51">
        <v>0</v>
      </c>
      <c r="K53" s="51">
        <v>0</v>
      </c>
      <c r="L53" s="51">
        <v>0</v>
      </c>
      <c r="M53" s="51">
        <v>0</v>
      </c>
      <c r="N53" s="51">
        <v>0</v>
      </c>
      <c r="O53" s="51">
        <v>0</v>
      </c>
      <c r="P53" s="51">
        <v>0</v>
      </c>
      <c r="Q53" s="51">
        <v>0</v>
      </c>
      <c r="R53" s="51">
        <v>0</v>
      </c>
      <c r="S53" s="51">
        <v>0</v>
      </c>
      <c r="T53" s="51">
        <v>0</v>
      </c>
      <c r="U53" s="51">
        <v>0</v>
      </c>
      <c r="V53" s="51">
        <v>0</v>
      </c>
      <c r="W53" s="52">
        <f t="shared" si="11"/>
        <v>0</v>
      </c>
      <c r="X53" s="51">
        <v>0</v>
      </c>
      <c r="Y53" s="52">
        <f t="shared" si="12"/>
        <v>0</v>
      </c>
    </row>
    <row r="54" spans="1:25" x14ac:dyDescent="0.2">
      <c r="A54" s="297" t="s">
        <v>488</v>
      </c>
      <c r="B54" s="297"/>
      <c r="C54" s="297"/>
      <c r="D54" s="297"/>
      <c r="E54" s="297"/>
      <c r="F54" s="297"/>
      <c r="G54" s="6">
        <v>46</v>
      </c>
      <c r="H54" s="51">
        <v>0</v>
      </c>
      <c r="I54" s="51">
        <v>0</v>
      </c>
      <c r="J54" s="51">
        <v>0</v>
      </c>
      <c r="K54" s="51">
        <v>0</v>
      </c>
      <c r="L54" s="51">
        <v>0</v>
      </c>
      <c r="M54" s="51">
        <v>0</v>
      </c>
      <c r="N54" s="51">
        <v>0</v>
      </c>
      <c r="O54" s="51">
        <v>0</v>
      </c>
      <c r="P54" s="51">
        <v>0</v>
      </c>
      <c r="Q54" s="51">
        <v>0</v>
      </c>
      <c r="R54" s="51">
        <v>0</v>
      </c>
      <c r="S54" s="51">
        <v>0</v>
      </c>
      <c r="T54" s="51">
        <v>0</v>
      </c>
      <c r="U54" s="51">
        <v>0</v>
      </c>
      <c r="V54" s="51">
        <v>0</v>
      </c>
      <c r="W54" s="52">
        <f t="shared" si="11"/>
        <v>0</v>
      </c>
      <c r="X54" s="51">
        <v>0</v>
      </c>
      <c r="Y54" s="52">
        <f t="shared" si="12"/>
        <v>0</v>
      </c>
    </row>
    <row r="55" spans="1:25" x14ac:dyDescent="0.2">
      <c r="A55" s="297" t="s">
        <v>489</v>
      </c>
      <c r="B55" s="297"/>
      <c r="C55" s="297"/>
      <c r="D55" s="297"/>
      <c r="E55" s="297"/>
      <c r="F55" s="297"/>
      <c r="G55" s="6">
        <v>47</v>
      </c>
      <c r="H55" s="51">
        <v>0</v>
      </c>
      <c r="I55" s="51">
        <v>0</v>
      </c>
      <c r="J55" s="51">
        <v>0</v>
      </c>
      <c r="K55" s="51">
        <v>0</v>
      </c>
      <c r="L55" s="51">
        <v>0</v>
      </c>
      <c r="M55" s="51">
        <v>0</v>
      </c>
      <c r="N55" s="51">
        <v>0</v>
      </c>
      <c r="O55" s="51">
        <v>0</v>
      </c>
      <c r="P55" s="51">
        <v>0</v>
      </c>
      <c r="Q55" s="51">
        <v>0</v>
      </c>
      <c r="R55" s="51">
        <v>0</v>
      </c>
      <c r="S55" s="51">
        <v>0</v>
      </c>
      <c r="T55" s="51">
        <v>0</v>
      </c>
      <c r="U55" s="51">
        <v>0</v>
      </c>
      <c r="V55" s="51">
        <v>0</v>
      </c>
      <c r="W55" s="52">
        <f t="shared" si="11"/>
        <v>0</v>
      </c>
      <c r="X55" s="51">
        <v>0</v>
      </c>
      <c r="Y55" s="52">
        <f t="shared" si="12"/>
        <v>0</v>
      </c>
    </row>
    <row r="56" spans="1:25" x14ac:dyDescent="0.2">
      <c r="A56" s="297" t="s">
        <v>490</v>
      </c>
      <c r="B56" s="297"/>
      <c r="C56" s="297"/>
      <c r="D56" s="297"/>
      <c r="E56" s="297"/>
      <c r="F56" s="297"/>
      <c r="G56" s="6">
        <v>48</v>
      </c>
      <c r="H56" s="51">
        <v>0</v>
      </c>
      <c r="I56" s="51">
        <v>0</v>
      </c>
      <c r="J56" s="51">
        <v>0</v>
      </c>
      <c r="K56" s="51">
        <v>0</v>
      </c>
      <c r="L56" s="51">
        <v>0</v>
      </c>
      <c r="M56" s="51">
        <v>0</v>
      </c>
      <c r="N56" s="51">
        <v>0</v>
      </c>
      <c r="O56" s="51">
        <v>0</v>
      </c>
      <c r="P56" s="51">
        <v>0</v>
      </c>
      <c r="Q56" s="51">
        <v>0</v>
      </c>
      <c r="R56" s="51">
        <v>0</v>
      </c>
      <c r="S56" s="51">
        <v>0</v>
      </c>
      <c r="T56" s="51">
        <v>0</v>
      </c>
      <c r="U56" s="51">
        <v>0</v>
      </c>
      <c r="V56" s="51">
        <v>0</v>
      </c>
      <c r="W56" s="52">
        <f t="shared" si="11"/>
        <v>0</v>
      </c>
      <c r="X56" s="51">
        <v>0</v>
      </c>
      <c r="Y56" s="52">
        <f t="shared" si="12"/>
        <v>0</v>
      </c>
    </row>
    <row r="57" spans="1:25" x14ac:dyDescent="0.2">
      <c r="A57" s="297" t="s">
        <v>499</v>
      </c>
      <c r="B57" s="297"/>
      <c r="C57" s="297"/>
      <c r="D57" s="297"/>
      <c r="E57" s="297"/>
      <c r="F57" s="297"/>
      <c r="G57" s="6">
        <v>49</v>
      </c>
      <c r="H57" s="51">
        <v>0</v>
      </c>
      <c r="I57" s="51">
        <v>0</v>
      </c>
      <c r="J57" s="51">
        <v>0</v>
      </c>
      <c r="K57" s="51">
        <v>0</v>
      </c>
      <c r="L57" s="51">
        <v>0</v>
      </c>
      <c r="M57" s="51">
        <v>0</v>
      </c>
      <c r="N57" s="51">
        <v>0</v>
      </c>
      <c r="O57" s="51">
        <v>0</v>
      </c>
      <c r="P57" s="51">
        <v>0</v>
      </c>
      <c r="Q57" s="51">
        <v>0</v>
      </c>
      <c r="R57" s="51">
        <v>0</v>
      </c>
      <c r="S57" s="51">
        <v>0</v>
      </c>
      <c r="T57" s="51">
        <v>0</v>
      </c>
      <c r="U57" s="51">
        <v>0</v>
      </c>
      <c r="V57" s="51">
        <v>0</v>
      </c>
      <c r="W57" s="52">
        <f t="shared" si="11"/>
        <v>0</v>
      </c>
      <c r="X57" s="51">
        <v>0</v>
      </c>
      <c r="Y57" s="52">
        <f t="shared" si="12"/>
        <v>0</v>
      </c>
    </row>
    <row r="58" spans="1:25" x14ac:dyDescent="0.2">
      <c r="A58" s="297" t="s">
        <v>492</v>
      </c>
      <c r="B58" s="297"/>
      <c r="C58" s="297"/>
      <c r="D58" s="297"/>
      <c r="E58" s="297"/>
      <c r="F58" s="297"/>
      <c r="G58" s="6">
        <v>50</v>
      </c>
      <c r="H58" s="51">
        <v>0</v>
      </c>
      <c r="I58" s="51">
        <v>0</v>
      </c>
      <c r="J58" s="51">
        <v>0</v>
      </c>
      <c r="K58" s="51">
        <v>0</v>
      </c>
      <c r="L58" s="51">
        <v>0</v>
      </c>
      <c r="M58" s="51">
        <v>0</v>
      </c>
      <c r="N58" s="51">
        <v>0</v>
      </c>
      <c r="O58" s="51">
        <v>0</v>
      </c>
      <c r="P58" s="51">
        <v>0</v>
      </c>
      <c r="Q58" s="51">
        <v>0</v>
      </c>
      <c r="R58" s="51">
        <v>0</v>
      </c>
      <c r="S58" s="51">
        <v>0</v>
      </c>
      <c r="T58" s="51">
        <v>0</v>
      </c>
      <c r="U58" s="114">
        <v>0</v>
      </c>
      <c r="V58" s="51">
        <v>0</v>
      </c>
      <c r="W58" s="115">
        <f t="shared" si="11"/>
        <v>0</v>
      </c>
      <c r="X58" s="51">
        <v>0</v>
      </c>
      <c r="Y58" s="115">
        <f t="shared" si="12"/>
        <v>0</v>
      </c>
    </row>
    <row r="59" spans="1:25" ht="25.5" customHeight="1" x14ac:dyDescent="0.2">
      <c r="A59" s="316" t="s">
        <v>500</v>
      </c>
      <c r="B59" s="316"/>
      <c r="C59" s="316"/>
      <c r="D59" s="316"/>
      <c r="E59" s="316"/>
      <c r="F59" s="316"/>
      <c r="G59" s="8">
        <v>51</v>
      </c>
      <c r="H59" s="54">
        <f t="shared" ref="H59:T59" si="13">SUM(H39:H58)</f>
        <v>482507730</v>
      </c>
      <c r="I59" s="54">
        <f t="shared" si="13"/>
        <v>234210922</v>
      </c>
      <c r="J59" s="54">
        <f t="shared" si="13"/>
        <v>0</v>
      </c>
      <c r="K59" s="54">
        <f t="shared" si="13"/>
        <v>0</v>
      </c>
      <c r="L59" s="54">
        <f t="shared" si="13"/>
        <v>0</v>
      </c>
      <c r="M59" s="54">
        <f t="shared" si="13"/>
        <v>0</v>
      </c>
      <c r="N59" s="54">
        <f t="shared" si="13"/>
        <v>0</v>
      </c>
      <c r="O59" s="54">
        <f t="shared" si="13"/>
        <v>0</v>
      </c>
      <c r="P59" s="54">
        <f t="shared" si="13"/>
        <v>0</v>
      </c>
      <c r="Q59" s="54">
        <f t="shared" si="13"/>
        <v>0</v>
      </c>
      <c r="R59" s="54">
        <f t="shared" si="13"/>
        <v>0</v>
      </c>
      <c r="S59" s="54">
        <f t="shared" si="13"/>
        <v>0</v>
      </c>
      <c r="T59" s="54">
        <f t="shared" si="13"/>
        <v>0</v>
      </c>
      <c r="U59" s="54">
        <f>SUM(U39:U58)</f>
        <v>-226905606</v>
      </c>
      <c r="V59" s="54">
        <f>SUM(V39:V58)</f>
        <v>-20096010</v>
      </c>
      <c r="W59" s="54">
        <f>SUM(W39:W58)</f>
        <v>469717036</v>
      </c>
      <c r="X59" s="54">
        <f>SUM(X39:X58)</f>
        <v>0</v>
      </c>
      <c r="Y59" s="54">
        <f>SUM(Y39:Y58)</f>
        <v>469717036</v>
      </c>
    </row>
    <row r="60" spans="1:25" x14ac:dyDescent="0.2">
      <c r="A60" s="317" t="s">
        <v>392</v>
      </c>
      <c r="B60" s="318"/>
      <c r="C60" s="318"/>
      <c r="D60" s="318"/>
      <c r="E60" s="318"/>
      <c r="F60" s="318"/>
      <c r="G60" s="318"/>
      <c r="H60" s="318"/>
      <c r="I60" s="318"/>
      <c r="J60" s="318"/>
      <c r="K60" s="318"/>
      <c r="L60" s="318"/>
      <c r="M60" s="318"/>
      <c r="N60" s="318"/>
      <c r="O60" s="318"/>
      <c r="P60" s="318"/>
      <c r="Q60" s="318"/>
      <c r="R60" s="318"/>
      <c r="S60" s="318"/>
      <c r="T60" s="318"/>
      <c r="U60" s="318"/>
      <c r="V60" s="318"/>
      <c r="W60" s="318"/>
      <c r="X60" s="318"/>
      <c r="Y60" s="318"/>
    </row>
    <row r="61" spans="1:25" ht="31.5" customHeight="1" x14ac:dyDescent="0.2">
      <c r="A61" s="319" t="s">
        <v>502</v>
      </c>
      <c r="B61" s="320"/>
      <c r="C61" s="320"/>
      <c r="D61" s="320"/>
      <c r="E61" s="320"/>
      <c r="F61" s="320"/>
      <c r="G61" s="7">
        <v>52</v>
      </c>
      <c r="H61" s="52">
        <f t="shared" ref="H61:T61" si="14">SUM(H41:H49)</f>
        <v>0</v>
      </c>
      <c r="I61" s="52">
        <f t="shared" si="14"/>
        <v>0</v>
      </c>
      <c r="J61" s="52">
        <f t="shared" si="14"/>
        <v>0</v>
      </c>
      <c r="K61" s="52">
        <f t="shared" si="14"/>
        <v>0</v>
      </c>
      <c r="L61" s="52">
        <f t="shared" si="14"/>
        <v>0</v>
      </c>
      <c r="M61" s="52">
        <f t="shared" si="14"/>
        <v>0</v>
      </c>
      <c r="N61" s="52">
        <f t="shared" si="14"/>
        <v>0</v>
      </c>
      <c r="O61" s="52">
        <f t="shared" si="14"/>
        <v>0</v>
      </c>
      <c r="P61" s="52">
        <f t="shared" si="14"/>
        <v>0</v>
      </c>
      <c r="Q61" s="52">
        <f t="shared" si="14"/>
        <v>0</v>
      </c>
      <c r="R61" s="52">
        <f t="shared" si="14"/>
        <v>0</v>
      </c>
      <c r="S61" s="52">
        <f t="shared" si="14"/>
        <v>0</v>
      </c>
      <c r="T61" s="52">
        <f t="shared" si="14"/>
        <v>0</v>
      </c>
      <c r="U61" s="52">
        <f>SUM(U41:U49)</f>
        <v>0</v>
      </c>
      <c r="V61" s="52">
        <f>SUM(V41:V49)</f>
        <v>0</v>
      </c>
      <c r="W61" s="52">
        <f>SUM(W41:W49)</f>
        <v>0</v>
      </c>
      <c r="X61" s="52">
        <f>SUM(X41:X49)</f>
        <v>0</v>
      </c>
      <c r="Y61" s="52">
        <f>SUM(Y41:Y49)</f>
        <v>0</v>
      </c>
    </row>
    <row r="62" spans="1:25" ht="27.75" customHeight="1" x14ac:dyDescent="0.2">
      <c r="A62" s="319" t="s">
        <v>503</v>
      </c>
      <c r="B62" s="320"/>
      <c r="C62" s="320"/>
      <c r="D62" s="320"/>
      <c r="E62" s="320"/>
      <c r="F62" s="320"/>
      <c r="G62" s="7">
        <v>53</v>
      </c>
      <c r="H62" s="52">
        <f t="shared" ref="H62:T62" si="15">H40+H61</f>
        <v>0</v>
      </c>
      <c r="I62" s="52">
        <f t="shared" si="15"/>
        <v>0</v>
      </c>
      <c r="J62" s="52">
        <f t="shared" si="15"/>
        <v>0</v>
      </c>
      <c r="K62" s="52">
        <f t="shared" si="15"/>
        <v>0</v>
      </c>
      <c r="L62" s="52">
        <f t="shared" si="15"/>
        <v>0</v>
      </c>
      <c r="M62" s="52">
        <f t="shared" si="15"/>
        <v>0</v>
      </c>
      <c r="N62" s="52">
        <f t="shared" si="15"/>
        <v>0</v>
      </c>
      <c r="O62" s="52">
        <f t="shared" si="15"/>
        <v>0</v>
      </c>
      <c r="P62" s="52">
        <f t="shared" si="15"/>
        <v>0</v>
      </c>
      <c r="Q62" s="52">
        <f t="shared" si="15"/>
        <v>0</v>
      </c>
      <c r="R62" s="52">
        <f t="shared" si="15"/>
        <v>0</v>
      </c>
      <c r="S62" s="52">
        <f t="shared" si="15"/>
        <v>0</v>
      </c>
      <c r="T62" s="52">
        <f t="shared" si="15"/>
        <v>0</v>
      </c>
      <c r="U62" s="52">
        <f>U40+U61</f>
        <v>0</v>
      </c>
      <c r="V62" s="52">
        <f>V40+V61</f>
        <v>-20096010</v>
      </c>
      <c r="W62" s="52">
        <f>W40+W61</f>
        <v>-20096010</v>
      </c>
      <c r="X62" s="52">
        <f>X40+X61</f>
        <v>0</v>
      </c>
      <c r="Y62" s="52">
        <f>Y40+Y61</f>
        <v>-20096010</v>
      </c>
    </row>
    <row r="63" spans="1:25" ht="29.25" customHeight="1" x14ac:dyDescent="0.2">
      <c r="A63" s="321" t="s">
        <v>501</v>
      </c>
      <c r="B63" s="322"/>
      <c r="C63" s="322"/>
      <c r="D63" s="322"/>
      <c r="E63" s="322"/>
      <c r="F63" s="322"/>
      <c r="G63" s="8">
        <v>54</v>
      </c>
      <c r="H63" s="54">
        <f t="shared" ref="H63:T63" si="16">SUM(H50:H58)</f>
        <v>0</v>
      </c>
      <c r="I63" s="54">
        <f t="shared" si="16"/>
        <v>0</v>
      </c>
      <c r="J63" s="54">
        <f t="shared" si="16"/>
        <v>0</v>
      </c>
      <c r="K63" s="54">
        <f t="shared" si="16"/>
        <v>0</v>
      </c>
      <c r="L63" s="54">
        <f t="shared" si="16"/>
        <v>0</v>
      </c>
      <c r="M63" s="54">
        <f t="shared" si="16"/>
        <v>0</v>
      </c>
      <c r="N63" s="54">
        <f t="shared" si="16"/>
        <v>0</v>
      </c>
      <c r="O63" s="54">
        <f t="shared" si="16"/>
        <v>0</v>
      </c>
      <c r="P63" s="54">
        <f t="shared" si="16"/>
        <v>0</v>
      </c>
      <c r="Q63" s="54">
        <f t="shared" si="16"/>
        <v>0</v>
      </c>
      <c r="R63" s="54">
        <f t="shared" si="16"/>
        <v>0</v>
      </c>
      <c r="S63" s="54">
        <f t="shared" si="16"/>
        <v>0</v>
      </c>
      <c r="T63" s="54">
        <f t="shared" si="16"/>
        <v>0</v>
      </c>
      <c r="U63" s="54">
        <f>SUM(U50:U58)</f>
        <v>0</v>
      </c>
      <c r="V63" s="54">
        <f>SUM(V50:V58)</f>
        <v>0</v>
      </c>
      <c r="W63" s="54">
        <f>SUM(W50:W58)</f>
        <v>0</v>
      </c>
      <c r="X63" s="54">
        <f>SUM(X50:X58)</f>
        <v>0</v>
      </c>
      <c r="Y63" s="54">
        <f>SUM(Y50:Y58)</f>
        <v>0</v>
      </c>
    </row>
  </sheetData>
  <sheetProtection algorithmName="SHA-512" hashValue="Y87wrqYEtSVv1KUZyQGjyYj7fiF/66P3CqyHz+O0giRq397xzze70waB3ltjVK2wDc1HxT/77d4bVQe+k/HsjA==" saltValue="fJ8VlFYt9iYnKFhJV9ggWw=="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 right="0.7" top="0.75" bottom="0.75" header="0.3" footer="0.3"/>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topLeftCell="A10" zoomScale="91" zoomScaleNormal="91" workbookViewId="0">
      <selection sqref="A1:I40"/>
    </sheetView>
  </sheetViews>
  <sheetFormatPr defaultRowHeight="12.75" x14ac:dyDescent="0.2"/>
  <cols>
    <col min="9" max="9" width="120.140625" customWidth="1"/>
  </cols>
  <sheetData>
    <row r="1" spans="1:9" x14ac:dyDescent="0.2">
      <c r="A1" s="324" t="s">
        <v>528</v>
      </c>
      <c r="B1" s="325"/>
      <c r="C1" s="325"/>
      <c r="D1" s="325"/>
      <c r="E1" s="325"/>
      <c r="F1" s="325"/>
      <c r="G1" s="325"/>
      <c r="H1" s="325"/>
      <c r="I1" s="325"/>
    </row>
    <row r="2" spans="1:9" x14ac:dyDescent="0.2">
      <c r="A2" s="325"/>
      <c r="B2" s="325"/>
      <c r="C2" s="325"/>
      <c r="D2" s="325"/>
      <c r="E2" s="325"/>
      <c r="F2" s="325"/>
      <c r="G2" s="325"/>
      <c r="H2" s="325"/>
      <c r="I2" s="325"/>
    </row>
    <row r="3" spans="1:9" x14ac:dyDescent="0.2">
      <c r="A3" s="325"/>
      <c r="B3" s="325"/>
      <c r="C3" s="325"/>
      <c r="D3" s="325"/>
      <c r="E3" s="325"/>
      <c r="F3" s="325"/>
      <c r="G3" s="325"/>
      <c r="H3" s="325"/>
      <c r="I3" s="325"/>
    </row>
    <row r="4" spans="1:9" x14ac:dyDescent="0.2">
      <c r="A4" s="325"/>
      <c r="B4" s="325"/>
      <c r="C4" s="325"/>
      <c r="D4" s="325"/>
      <c r="E4" s="325"/>
      <c r="F4" s="325"/>
      <c r="G4" s="325"/>
      <c r="H4" s="325"/>
      <c r="I4" s="325"/>
    </row>
    <row r="5" spans="1:9" x14ac:dyDescent="0.2">
      <c r="A5" s="325"/>
      <c r="B5" s="325"/>
      <c r="C5" s="325"/>
      <c r="D5" s="325"/>
      <c r="E5" s="325"/>
      <c r="F5" s="325"/>
      <c r="G5" s="325"/>
      <c r="H5" s="325"/>
      <c r="I5" s="325"/>
    </row>
    <row r="6" spans="1:9" x14ac:dyDescent="0.2">
      <c r="A6" s="325"/>
      <c r="B6" s="325"/>
      <c r="C6" s="325"/>
      <c r="D6" s="325"/>
      <c r="E6" s="325"/>
      <c r="F6" s="325"/>
      <c r="G6" s="325"/>
      <c r="H6" s="325"/>
      <c r="I6" s="325"/>
    </row>
    <row r="7" spans="1:9" x14ac:dyDescent="0.2">
      <c r="A7" s="325"/>
      <c r="B7" s="325"/>
      <c r="C7" s="325"/>
      <c r="D7" s="325"/>
      <c r="E7" s="325"/>
      <c r="F7" s="325"/>
      <c r="G7" s="325"/>
      <c r="H7" s="325"/>
      <c r="I7" s="325"/>
    </row>
    <row r="8" spans="1:9" x14ac:dyDescent="0.2">
      <c r="A8" s="325"/>
      <c r="B8" s="325"/>
      <c r="C8" s="325"/>
      <c r="D8" s="325"/>
      <c r="E8" s="325"/>
      <c r="F8" s="325"/>
      <c r="G8" s="325"/>
      <c r="H8" s="325"/>
      <c r="I8" s="325"/>
    </row>
    <row r="9" spans="1:9" x14ac:dyDescent="0.2">
      <c r="A9" s="325"/>
      <c r="B9" s="325"/>
      <c r="C9" s="325"/>
      <c r="D9" s="325"/>
      <c r="E9" s="325"/>
      <c r="F9" s="325"/>
      <c r="G9" s="325"/>
      <c r="H9" s="325"/>
      <c r="I9" s="325"/>
    </row>
    <row r="10" spans="1:9" x14ac:dyDescent="0.2">
      <c r="A10" s="325"/>
      <c r="B10" s="325"/>
      <c r="C10" s="325"/>
      <c r="D10" s="325"/>
      <c r="E10" s="325"/>
      <c r="F10" s="325"/>
      <c r="G10" s="325"/>
      <c r="H10" s="325"/>
      <c r="I10" s="325"/>
    </row>
    <row r="11" spans="1:9" x14ac:dyDescent="0.2">
      <c r="A11" s="325"/>
      <c r="B11" s="325"/>
      <c r="C11" s="325"/>
      <c r="D11" s="325"/>
      <c r="E11" s="325"/>
      <c r="F11" s="325"/>
      <c r="G11" s="325"/>
      <c r="H11" s="325"/>
      <c r="I11" s="325"/>
    </row>
    <row r="12" spans="1:9" x14ac:dyDescent="0.2">
      <c r="A12" s="325"/>
      <c r="B12" s="325"/>
      <c r="C12" s="325"/>
      <c r="D12" s="325"/>
      <c r="E12" s="325"/>
      <c r="F12" s="325"/>
      <c r="G12" s="325"/>
      <c r="H12" s="325"/>
      <c r="I12" s="325"/>
    </row>
    <row r="13" spans="1:9" x14ac:dyDescent="0.2">
      <c r="A13" s="325"/>
      <c r="B13" s="325"/>
      <c r="C13" s="325"/>
      <c r="D13" s="325"/>
      <c r="E13" s="325"/>
      <c r="F13" s="325"/>
      <c r="G13" s="325"/>
      <c r="H13" s="325"/>
      <c r="I13" s="325"/>
    </row>
    <row r="14" spans="1:9" x14ac:dyDescent="0.2">
      <c r="A14" s="325"/>
      <c r="B14" s="325"/>
      <c r="C14" s="325"/>
      <c r="D14" s="325"/>
      <c r="E14" s="325"/>
      <c r="F14" s="325"/>
      <c r="G14" s="325"/>
      <c r="H14" s="325"/>
      <c r="I14" s="325"/>
    </row>
    <row r="15" spans="1:9" x14ac:dyDescent="0.2">
      <c r="A15" s="325"/>
      <c r="B15" s="325"/>
      <c r="C15" s="325"/>
      <c r="D15" s="325"/>
      <c r="E15" s="325"/>
      <c r="F15" s="325"/>
      <c r="G15" s="325"/>
      <c r="H15" s="325"/>
      <c r="I15" s="325"/>
    </row>
    <row r="16" spans="1:9" x14ac:dyDescent="0.2">
      <c r="A16" s="325"/>
      <c r="B16" s="325"/>
      <c r="C16" s="325"/>
      <c r="D16" s="325"/>
      <c r="E16" s="325"/>
      <c r="F16" s="325"/>
      <c r="G16" s="325"/>
      <c r="H16" s="325"/>
      <c r="I16" s="325"/>
    </row>
    <row r="17" spans="1:9" x14ac:dyDescent="0.2">
      <c r="A17" s="325"/>
      <c r="B17" s="325"/>
      <c r="C17" s="325"/>
      <c r="D17" s="325"/>
      <c r="E17" s="325"/>
      <c r="F17" s="325"/>
      <c r="G17" s="325"/>
      <c r="H17" s="325"/>
      <c r="I17" s="325"/>
    </row>
    <row r="18" spans="1:9" x14ac:dyDescent="0.2">
      <c r="A18" s="325"/>
      <c r="B18" s="325"/>
      <c r="C18" s="325"/>
      <c r="D18" s="325"/>
      <c r="E18" s="325"/>
      <c r="F18" s="325"/>
      <c r="G18" s="325"/>
      <c r="H18" s="325"/>
      <c r="I18" s="325"/>
    </row>
    <row r="19" spans="1:9" x14ac:dyDescent="0.2">
      <c r="A19" s="325"/>
      <c r="B19" s="325"/>
      <c r="C19" s="325"/>
      <c r="D19" s="325"/>
      <c r="E19" s="325"/>
      <c r="F19" s="325"/>
      <c r="G19" s="325"/>
      <c r="H19" s="325"/>
      <c r="I19" s="325"/>
    </row>
    <row r="20" spans="1:9" x14ac:dyDescent="0.2">
      <c r="A20" s="325"/>
      <c r="B20" s="325"/>
      <c r="C20" s="325"/>
      <c r="D20" s="325"/>
      <c r="E20" s="325"/>
      <c r="F20" s="325"/>
      <c r="G20" s="325"/>
      <c r="H20" s="325"/>
      <c r="I20" s="325"/>
    </row>
    <row r="21" spans="1:9" x14ac:dyDescent="0.2">
      <c r="A21" s="325"/>
      <c r="B21" s="325"/>
      <c r="C21" s="325"/>
      <c r="D21" s="325"/>
      <c r="E21" s="325"/>
      <c r="F21" s="325"/>
      <c r="G21" s="325"/>
      <c r="H21" s="325"/>
      <c r="I21" s="325"/>
    </row>
    <row r="22" spans="1:9" x14ac:dyDescent="0.2">
      <c r="A22" s="325"/>
      <c r="B22" s="325"/>
      <c r="C22" s="325"/>
      <c r="D22" s="325"/>
      <c r="E22" s="325"/>
      <c r="F22" s="325"/>
      <c r="G22" s="325"/>
      <c r="H22" s="325"/>
      <c r="I22" s="325"/>
    </row>
    <row r="23" spans="1:9" x14ac:dyDescent="0.2">
      <c r="A23" s="325"/>
      <c r="B23" s="325"/>
      <c r="C23" s="325"/>
      <c r="D23" s="325"/>
      <c r="E23" s="325"/>
      <c r="F23" s="325"/>
      <c r="G23" s="325"/>
      <c r="H23" s="325"/>
      <c r="I23" s="325"/>
    </row>
    <row r="24" spans="1:9" x14ac:dyDescent="0.2">
      <c r="A24" s="325"/>
      <c r="B24" s="325"/>
      <c r="C24" s="325"/>
      <c r="D24" s="325"/>
      <c r="E24" s="325"/>
      <c r="F24" s="325"/>
      <c r="G24" s="325"/>
      <c r="H24" s="325"/>
      <c r="I24" s="325"/>
    </row>
    <row r="25" spans="1:9" x14ac:dyDescent="0.2">
      <c r="A25" s="325"/>
      <c r="B25" s="325"/>
      <c r="C25" s="325"/>
      <c r="D25" s="325"/>
      <c r="E25" s="325"/>
      <c r="F25" s="325"/>
      <c r="G25" s="325"/>
      <c r="H25" s="325"/>
      <c r="I25" s="325"/>
    </row>
    <row r="26" spans="1:9" x14ac:dyDescent="0.2">
      <c r="A26" s="325"/>
      <c r="B26" s="325"/>
      <c r="C26" s="325"/>
      <c r="D26" s="325"/>
      <c r="E26" s="325"/>
      <c r="F26" s="325"/>
      <c r="G26" s="325"/>
      <c r="H26" s="325"/>
      <c r="I26" s="325"/>
    </row>
    <row r="27" spans="1:9" x14ac:dyDescent="0.2">
      <c r="A27" s="325"/>
      <c r="B27" s="325"/>
      <c r="C27" s="325"/>
      <c r="D27" s="325"/>
      <c r="E27" s="325"/>
      <c r="F27" s="325"/>
      <c r="G27" s="325"/>
      <c r="H27" s="325"/>
      <c r="I27" s="325"/>
    </row>
    <row r="28" spans="1:9" x14ac:dyDescent="0.2">
      <c r="A28" s="325"/>
      <c r="B28" s="325"/>
      <c r="C28" s="325"/>
      <c r="D28" s="325"/>
      <c r="E28" s="325"/>
      <c r="F28" s="325"/>
      <c r="G28" s="325"/>
      <c r="H28" s="325"/>
      <c r="I28" s="325"/>
    </row>
    <row r="29" spans="1:9" x14ac:dyDescent="0.2">
      <c r="A29" s="325"/>
      <c r="B29" s="325"/>
      <c r="C29" s="325"/>
      <c r="D29" s="325"/>
      <c r="E29" s="325"/>
      <c r="F29" s="325"/>
      <c r="G29" s="325"/>
      <c r="H29" s="325"/>
      <c r="I29" s="325"/>
    </row>
    <row r="30" spans="1:9" x14ac:dyDescent="0.2">
      <c r="A30" s="325"/>
      <c r="B30" s="325"/>
      <c r="C30" s="325"/>
      <c r="D30" s="325"/>
      <c r="E30" s="325"/>
      <c r="F30" s="325"/>
      <c r="G30" s="325"/>
      <c r="H30" s="325"/>
      <c r="I30" s="325"/>
    </row>
    <row r="31" spans="1:9" x14ac:dyDescent="0.2">
      <c r="A31" s="325"/>
      <c r="B31" s="325"/>
      <c r="C31" s="325"/>
      <c r="D31" s="325"/>
      <c r="E31" s="325"/>
      <c r="F31" s="325"/>
      <c r="G31" s="325"/>
      <c r="H31" s="325"/>
      <c r="I31" s="325"/>
    </row>
    <row r="32" spans="1:9" x14ac:dyDescent="0.2">
      <c r="A32" s="325"/>
      <c r="B32" s="325"/>
      <c r="C32" s="325"/>
      <c r="D32" s="325"/>
      <c r="E32" s="325"/>
      <c r="F32" s="325"/>
      <c r="G32" s="325"/>
      <c r="H32" s="325"/>
      <c r="I32" s="325"/>
    </row>
    <row r="33" spans="1:9" x14ac:dyDescent="0.2">
      <c r="A33" s="325"/>
      <c r="B33" s="325"/>
      <c r="C33" s="325"/>
      <c r="D33" s="325"/>
      <c r="E33" s="325"/>
      <c r="F33" s="325"/>
      <c r="G33" s="325"/>
      <c r="H33" s="325"/>
      <c r="I33" s="325"/>
    </row>
    <row r="34" spans="1:9" x14ac:dyDescent="0.2">
      <c r="A34" s="325"/>
      <c r="B34" s="325"/>
      <c r="C34" s="325"/>
      <c r="D34" s="325"/>
      <c r="E34" s="325"/>
      <c r="F34" s="325"/>
      <c r="G34" s="325"/>
      <c r="H34" s="325"/>
      <c r="I34" s="325"/>
    </row>
    <row r="35" spans="1:9" x14ac:dyDescent="0.2">
      <c r="A35" s="325"/>
      <c r="B35" s="325"/>
      <c r="C35" s="325"/>
      <c r="D35" s="325"/>
      <c r="E35" s="325"/>
      <c r="F35" s="325"/>
      <c r="G35" s="325"/>
      <c r="H35" s="325"/>
      <c r="I35" s="325"/>
    </row>
    <row r="36" spans="1:9" x14ac:dyDescent="0.2">
      <c r="A36" s="325"/>
      <c r="B36" s="325"/>
      <c r="C36" s="325"/>
      <c r="D36" s="325"/>
      <c r="E36" s="325"/>
      <c r="F36" s="325"/>
      <c r="G36" s="325"/>
      <c r="H36" s="325"/>
      <c r="I36" s="325"/>
    </row>
    <row r="37" spans="1:9" x14ac:dyDescent="0.2">
      <c r="A37" s="325"/>
      <c r="B37" s="325"/>
      <c r="C37" s="325"/>
      <c r="D37" s="325"/>
      <c r="E37" s="325"/>
      <c r="F37" s="325"/>
      <c r="G37" s="325"/>
      <c r="H37" s="325"/>
      <c r="I37" s="325"/>
    </row>
    <row r="38" spans="1:9" x14ac:dyDescent="0.2">
      <c r="A38" s="325"/>
      <c r="B38" s="325"/>
      <c r="C38" s="325"/>
      <c r="D38" s="325"/>
      <c r="E38" s="325"/>
      <c r="F38" s="325"/>
      <c r="G38" s="325"/>
      <c r="H38" s="325"/>
      <c r="I38" s="325"/>
    </row>
    <row r="39" spans="1:9" x14ac:dyDescent="0.2">
      <c r="A39" s="325"/>
      <c r="B39" s="325"/>
      <c r="C39" s="325"/>
      <c r="D39" s="325"/>
      <c r="E39" s="325"/>
      <c r="F39" s="325"/>
      <c r="G39" s="325"/>
      <c r="H39" s="325"/>
      <c r="I39" s="325"/>
    </row>
    <row r="40" spans="1:9" ht="191.25" customHeight="1" x14ac:dyDescent="0.2">
      <c r="A40" s="325"/>
      <c r="B40" s="325"/>
      <c r="C40" s="325"/>
      <c r="D40" s="325"/>
      <c r="E40" s="325"/>
      <c r="F40" s="325"/>
      <c r="G40" s="325"/>
      <c r="H40" s="325"/>
      <c r="I40" s="325"/>
    </row>
  </sheetData>
  <mergeCells count="1">
    <mergeCell ref="A1:I40"/>
  </mergeCells>
  <pageMargins left="0.7" right="0.7" top="0.75" bottom="0.75" header="0.3" footer="0.3"/>
  <pageSetup paperSize="9" scale="7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2090b57c-2e4d-4ed9-b313-510fc704fe75"/>
    <ds:schemaRef ds:uri="http://purl.org/dc/elements/1.1/"/>
    <ds:schemaRef ds:uri="http://www.w3.org/XML/1998/namespace"/>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Ana</cp:lastModifiedBy>
  <cp:lastPrinted>2021-04-29T08:09:37Z</cp:lastPrinted>
  <dcterms:created xsi:type="dcterms:W3CDTF">2008-10-17T11:51:54Z</dcterms:created>
  <dcterms:modified xsi:type="dcterms:W3CDTF">2022-12-16T09:29:16Z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