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492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'Bilješke'!$A$1:$N$30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<sst xmlns="http://schemas.openxmlformats.org/spreadsheetml/2006/main" count="341" uniqueCount="310">
  <si>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</si>
  <si>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</si>
  <si>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</si>
  <si>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</si>
  <si>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</si>
  <si>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</si>
  <si>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</si>
  <si>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</si>
  <si>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</si>
  <si>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</si>
  <si>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</si>
  <si>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</si>
  <si>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</si>
  <si>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</si>
  <si>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</si>
  <si>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</si>
  <si>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</si>
  <si>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</si>
  <si>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</si>
  <si>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</si>
  <si>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</si>
  <si>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</si>
  <si>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</si>
  <si>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</si>
  <si>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</si>
  <si>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</si>
  <si>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</si>
  <si>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</si>
  <si>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</si>
  <si>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</si>
  <si>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</si>
  <si>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</si>
  <si>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</si>
  <si>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</si>
  <si>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</si>
  <si>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</si>
  <si>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</si>
  <si>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</si>
  <si>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</si>
  <si>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</si>
  <si>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</si>
  <si>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</si>
  <si>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</si>
  <si>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</si>
  <si>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</si>
  <si>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</si>
  <si>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</si>
  <si>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</si>
  <si>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</si>
  <si>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</si>
  <si>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</si>
  <si>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</si>
  <si>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</si>
  <si>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</si>
  <si>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</si>
  <si>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</si>
  <si>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</si>
  <si>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</si>
  <si>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</si>
  <si>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</si>
  <si>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</si>
  <si>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</si>
  <si>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</si>
  <si>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</si>
  <si>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</si>
  <si>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</si>
  <si>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</si>
  <si>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</si>
  <si>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</si>
  <si>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</si>
  <si>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</si>
  <si>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</si>
  <si>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</si>
  <si>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</si>
  <si>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</si>
  <si>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</si>
  <si>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</si>
  <si>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</si>
  <si>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</si>
  <si>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</si>
  <si>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</si>
  <si>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</si>
  <si>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</si>
  <si>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</si>
  <si>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</si>
  <si>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</si>
  <si>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</si>
  <si>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</si>
  <si>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</si>
  <si>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</si>
  <si>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</si>
  <si>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</si>
  <si>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</si>
  <si>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</si>
  <si>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</si>
  <si>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</si>
  <si>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</si>
  <si>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</si>
  <si>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</si>
  <si>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</si>
  <si>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</si>
  <si>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</si>
  <si>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</si>
  <si>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</si>
  <si>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</si>
  <si>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</si>
  <si>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</si>
  <si>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</si>
  <si>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</si>
  <si>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</si>
  <si>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</si>
  <si>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</si>
  <si>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</si>
  <si>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</si>
  <si>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</si>
  <si>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</si>
  <si>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</si>
  <si>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</si>
  <si>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</si>
  <si>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</si>
  <si>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</si>
  <si>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</si>
  <si>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</si>
  <si>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</si>
  <si>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</si>
  <si>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</si>
  <si>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</si>
  <si>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</si>
  <si>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</si>
  <si>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</si>
  <si>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</si>
  <si>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</si>
  <si>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</si>
  <si>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</si>
  <si>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</si>
  <si>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</si>
  <si>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</si>
  <si>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</si>
  <si>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</si>
  <si>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</si>
  <si>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</si>
  <si>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</si>
  <si>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</si>
  <si>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</si>
  <si>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</si>
  <si>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</si>
  <si>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</si>
  <si>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</si>
  <si>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</si>
  <si>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</si>
  <si>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</si>
  <si>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</si>
  <si>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</si>
  <si>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</si>
  <si>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</si>
  <si>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</si>
  <si>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</si>
  <si>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</si>
  <si>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</si>
  <si>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</si>
  <si>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</si>
  <si>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</si>
  <si>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</si>
  <si>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</si>
  <si>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</si>
  <si>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</si>
  <si>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</si>
  <si>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</si>
  <si>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</si>
  <si>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</si>
  <si>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</si>
  <si>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</si>
  <si>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</si>
  <si>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</si>
  <si>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</si>
  <si>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</si>
  <si>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</si>
  <si>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</si>
  <si>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</si>
  <si>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</si>
  <si>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</si>
  <si>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</si>
  <si>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</si>
  <si>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</si>
  <si>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</si>
  <si>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</si>
  <si>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</si>
  <si>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</si>
  <si>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</si>
  <si>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</si>
  <si>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</si>
  <si>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</si>
  <si>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</si>
  <si>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</si>
  <si>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</si>
  <si>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</si>
  <si>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</si>
  <si>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</si>
  <si>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</si>
  <si>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</si>
  <si>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</si>
  <si>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</si>
  <si>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</si>
  <si>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</si>
  <si>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</si>
  <si>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</si>
  <si>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</si>
  <si>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</si>
  <si>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</si>
  <si>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</si>
  <si>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</si>
  <si>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</si>
  <si>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</si>
  <si>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</si>
  <si>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</si>
  <si>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</si>
  <si>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</si>
  <si>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</si>
  <si>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</si>
  <si>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</si>
  <si>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</si>
  <si>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</si>
  <si>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</si>
  <si>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</si>
  <si>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</si>
  <si>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</si>
  <si>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</si>
  <si>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</si>
  <si>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</si>
  <si>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</si>
  <si>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</si>
  <si>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</si>
  <si>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</si>
  <si>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</si>
  <si>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</si>
  <si>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</si>
  <si>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</si>
  <si>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</si>
  <si>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</si>
  <si>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</si>
  <si>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</si>
  <si>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</si>
  <si>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</si>
  <si>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</si>
  <si>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</si>
  <si>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</si>
  <si>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</si>
  <si>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</si>
  <si>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</si>
  <si>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</si>
  <si>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</si>
  <si>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</si>
  <si>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</si>
  <si>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</si>
  <si>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</si>
  <si>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</si>
  <si>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</si>
  <si>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</si>
  <si>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</si>
  <si>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</si>
  <si>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</si>
  <si>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</si>
  <si>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</si>
  <si>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</si>
  <si>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</si>
  <si>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</si>
  <si>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</si>
  <si>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</si>
  <si>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</si>
  <si>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</si>
  <si>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</si>
  <si>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</si>
  <si>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</si>
  <si>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</si>
  <si>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</si>
  <si>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</si>
  <si>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</si>
  <si>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</si>
  <si>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</si>
  <si>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</si>
  <si>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</si>
  <si>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NE</t>
  </si>
  <si>
    <t>1. Financijski izvještaji (bilanca, račun dobiti i gubitka, izvještaj o novčanom tijeku i izvještaj o promjenama kapitala)</t>
  </si>
  <si>
    <t>2. Izvještaj poslovodstva i bilješke</t>
  </si>
  <si>
    <t>03145662</t>
  </si>
  <si>
    <t>56994999963</t>
  </si>
  <si>
    <t>JADRAN D.D., CRIKVENICA</t>
  </si>
  <si>
    <t>CRIKVENICA</t>
  </si>
  <si>
    <t>Bana Jelačića  16</t>
  </si>
  <si>
    <t>uprava@jadran-crikvenica.hr</t>
  </si>
  <si>
    <t>www.jadran-crikvenica.hr</t>
  </si>
  <si>
    <t>5510</t>
  </si>
  <si>
    <t>Crikvenica</t>
  </si>
  <si>
    <t>040000817</t>
  </si>
  <si>
    <t>PRIMORSKO-GORANSKA</t>
  </si>
  <si>
    <t>Ivančić  Majetić  Natali</t>
  </si>
  <si>
    <t>+385 (0)51 800 482</t>
  </si>
  <si>
    <t>+365 (0)51 241 349</t>
  </si>
  <si>
    <t>financije@jadran-crikvenica.hr</t>
  </si>
  <si>
    <t>Obveznik: JADRAN D.D., CRIKVENICA</t>
  </si>
  <si>
    <t>Bilješke uz financijske izvještaje</t>
  </si>
  <si>
    <t>1.1.2018.</t>
  </si>
  <si>
    <t>31.12.2018</t>
  </si>
  <si>
    <t>Fabris Goran</t>
  </si>
  <si>
    <t>stanje na dan 31.12.2018.</t>
  </si>
  <si>
    <t>u razdoblju 01.01.2018. do 31.12.2018.</t>
  </si>
  <si>
    <t>31.12.2018.</t>
  </si>
  <si>
    <t>Podaci o poslovanju za period 01-12/2018. specificirani su u izvještaju poslovodstva koje je sastavni dio izvješća za četvrti kvartal 2018.</t>
  </si>
  <si>
    <t>Prethodno razdoblje 2017</t>
  </si>
  <si>
    <t>Tekuće razdoblje 2018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</si>
</sst>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  <numFmt numFmtId="196" formatCode="&quot;$&quot;#,##0.00_);[Red]\(&quot;$&quot;#,##0.00\)"/>
    <numFmt numFmtId="197" formatCode="0.0%"/>
    <numFmt numFmtId="198" formatCode="0.00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"/>
    <numFmt numFmtId="204" formatCode="0.000"/>
    <numFmt numFmtId="205" formatCode="#,##0.000"/>
    <numFmt numFmtId="206" formatCode="0.000%"/>
    <numFmt numFmtId="207" formatCode="0.00000000"/>
    <numFmt numFmtId="208" formatCode="0.0000000"/>
    <numFmt numFmtId="209" formatCode="0.000000"/>
    <numFmt numFmtId="210" formatCode="0.00000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38" fontId="1" fillId="30" borderId="0" applyNumberFormat="0" applyBorder="0" applyAlignment="0" applyProtection="0"/>
    <xf numFmtId="0" fontId="18" fillId="31" borderId="3">
      <alignment/>
      <protection/>
    </xf>
    <xf numFmtId="0" fontId="7" fillId="32" borderId="4">
      <alignment vertical="center" wrapText="1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3" borderId="1" applyNumberFormat="0" applyAlignment="0" applyProtection="0"/>
    <xf numFmtId="10" fontId="1" fillId="34" borderId="8" applyNumberFormat="0" applyBorder="0" applyAlignment="0" applyProtection="0"/>
    <xf numFmtId="0" fontId="23" fillId="0" borderId="9" applyNumberFormat="0" applyFill="0" applyAlignment="0" applyProtection="0"/>
    <xf numFmtId="0" fontId="24" fillId="33" borderId="0" applyNumberFormat="0" applyBorder="0" applyAlignment="0" applyProtection="0"/>
    <xf numFmtId="198" fontId="25" fillId="0" borderId="0">
      <alignment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6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7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27" fillId="32" borderId="12" applyNumberFormat="0" applyProtection="0">
      <alignment horizontal="left" vertical="center" indent="1"/>
    </xf>
    <xf numFmtId="0" fontId="27" fillId="32" borderId="12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27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>
      <alignment/>
      <protection/>
    </xf>
  </cellStyleXfs>
  <cellXfs count="268">
    <xf numFmtId="0" fontId="0" fillId="0" borderId="0" xfId="0" applyAlignment="1">
      <alignment/>
    </xf>
    <xf numFmtId="169" fontId="2" fillId="0" borderId="16" xfId="0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0" borderId="19" xfId="0" applyNumberFormat="1" applyFont="1" applyBorder="1" applyAlignment="1" applyProtection="1">
      <alignment vertical="center"/>
      <protection locked="0"/>
    </xf>
    <xf numFmtId="169" fontId="2" fillId="0" borderId="2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>
      <alignment vertical="center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3" fontId="1" fillId="0" borderId="19" xfId="0" applyNumberFormat="1" applyFont="1" applyBorder="1" applyAlignment="1" applyProtection="1">
      <alignment vertical="center"/>
      <protection hidden="1"/>
    </xf>
    <xf numFmtId="0" fontId="0" fillId="0" borderId="21" xfId="0" applyBorder="1" applyAlignment="1">
      <alignment/>
    </xf>
    <xf numFmtId="0" fontId="6" fillId="0" borderId="8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 applyProtection="1">
      <alignment vertical="center"/>
      <protection hidden="1"/>
    </xf>
    <xf numFmtId="3" fontId="6" fillId="0" borderId="24" xfId="108" applyNumberFormat="1" applyFont="1" applyBorder="1" applyAlignment="1" applyProtection="1">
      <alignment vertical="center"/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3" fontId="6" fillId="0" borderId="16" xfId="0" applyNumberFormat="1" applyFont="1" applyBorder="1" applyAlignment="1" applyProtection="1">
      <alignment vertical="center"/>
      <protection hidden="1"/>
    </xf>
    <xf numFmtId="14" fontId="7" fillId="0" borderId="0" xfId="108" applyNumberFormat="1" applyFont="1" applyAlignment="1" applyProtection="1">
      <alignment horizontal="center" vertical="center"/>
      <protection hidden="1" locked="0"/>
    </xf>
    <xf numFmtId="3" fontId="1" fillId="0" borderId="1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3" fontId="0" fillId="0" borderId="0" xfId="0" applyNumberFormat="1" applyAlignment="1">
      <alignment/>
    </xf>
    <xf numFmtId="0" fontId="3" fillId="0" borderId="27" xfId="62" applyFont="1" applyBorder="1" applyAlignment="1">
      <alignment/>
      <protection/>
    </xf>
    <xf numFmtId="0" fontId="3" fillId="0" borderId="28" xfId="62" applyFont="1" applyBorder="1" applyAlignment="1">
      <alignment/>
      <protection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2" fillId="0" borderId="0" xfId="62" applyFont="1" applyAlignment="1" applyProtection="1">
      <alignment horizontal="left" vertical="center"/>
      <protection hidden="1"/>
    </xf>
    <xf numFmtId="0" fontId="3" fillId="0" borderId="25" xfId="62" applyFont="1" applyBorder="1" applyAlignment="1" applyProtection="1">
      <alignment horizontal="left" vertical="center" wrapText="1"/>
      <protection hidden="1"/>
    </xf>
    <xf numFmtId="0" fontId="3" fillId="0" borderId="26" xfId="62" applyFont="1" applyBorder="1" applyAlignment="1" applyProtection="1">
      <alignment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3" fillId="0" borderId="0" xfId="62" applyFont="1" applyAlignment="1" applyProtection="1">
      <alignment horizontal="center" vertical="center" wrapText="1"/>
      <protection hidden="1"/>
    </xf>
    <xf numFmtId="0" fontId="3" fillId="0" borderId="26" xfId="62" applyFont="1" applyBorder="1" applyAlignment="1" applyProtection="1">
      <alignment/>
      <protection hidden="1"/>
    </xf>
    <xf numFmtId="0" fontId="3" fillId="0" borderId="0" xfId="62" applyFont="1" applyAlignment="1" applyProtection="1">
      <alignment/>
      <protection hidden="1"/>
    </xf>
    <xf numFmtId="0" fontId="39" fillId="0" borderId="0" xfId="62" applyFont="1" applyAlignment="1" applyProtection="1">
      <alignment horizontal="right" vertical="center" wrapText="1"/>
      <protection hidden="1"/>
    </xf>
    <xf numFmtId="0" fontId="39" fillId="0" borderId="0" xfId="62" applyFont="1" applyAlignment="1" applyProtection="1">
      <alignment horizontal="right"/>
      <protection hidden="1"/>
    </xf>
    <xf numFmtId="0" fontId="39" fillId="0" borderId="0" xfId="62" applyFont="1" applyAlignment="1" applyProtection="1">
      <alignment horizontal="right" vertical="center" shrinkToFit="1"/>
      <protection hidden="1" locked="0"/>
    </xf>
    <xf numFmtId="0" fontId="39" fillId="0" borderId="0" xfId="62" applyFont="1" applyAlignment="1" applyProtection="1">
      <alignment horizontal="left" vertical="center"/>
      <protection hidden="1"/>
    </xf>
    <xf numFmtId="0" fontId="3" fillId="0" borderId="25" xfId="62" applyFont="1" applyBorder="1" applyAlignment="1" applyProtection="1">
      <alignment/>
      <protection hidden="1"/>
    </xf>
    <xf numFmtId="0" fontId="3" fillId="0" borderId="0" xfId="62" applyFont="1" applyAlignment="1" applyProtection="1">
      <alignment wrapText="1"/>
      <protection hidden="1"/>
    </xf>
    <xf numFmtId="0" fontId="3" fillId="0" borderId="25" xfId="62" applyFont="1" applyBorder="1" applyAlignment="1" applyProtection="1">
      <alignment wrapText="1"/>
      <protection hidden="1"/>
    </xf>
    <xf numFmtId="0" fontId="3" fillId="0" borderId="26" xfId="62" applyFont="1" applyBorder="1" applyAlignment="1" applyProtection="1">
      <alignment horizontal="right"/>
      <protection hidden="1"/>
    </xf>
    <xf numFmtId="0" fontId="3" fillId="0" borderId="0" xfId="62" applyFont="1" applyAlignment="1" applyProtection="1">
      <alignment horizontal="right"/>
      <protection hidden="1"/>
    </xf>
    <xf numFmtId="0" fontId="3" fillId="0" borderId="26" xfId="62" applyFont="1" applyBorder="1" applyAlignment="1" applyProtection="1">
      <alignment horizontal="right" wrapText="1"/>
      <protection hidden="1"/>
    </xf>
    <xf numFmtId="0" fontId="3" fillId="0" borderId="0" xfId="62" applyFont="1" applyAlignment="1" applyProtection="1">
      <alignment horizontal="right" wrapText="1"/>
      <protection hidden="1"/>
    </xf>
    <xf numFmtId="0" fontId="3" fillId="0" borderId="0" xfId="62" applyFont="1" applyAlignment="1" applyProtection="1">
      <alignment horizontal="left"/>
      <protection hidden="1"/>
    </xf>
    <xf numFmtId="0" fontId="3" fillId="0" borderId="0" xfId="62" applyFont="1" applyProtection="1">
      <alignment vertical="top"/>
      <protection hidden="1"/>
    </xf>
    <xf numFmtId="1" fontId="2" fillId="0" borderId="22" xfId="62" applyNumberFormat="1" applyFont="1" applyBorder="1" applyAlignment="1" applyProtection="1">
      <alignment horizontal="center" vertical="center"/>
      <protection hidden="1" locked="0"/>
    </xf>
    <xf numFmtId="0" fontId="2" fillId="0" borderId="25" xfId="62" applyFont="1" applyBorder="1" applyAlignment="1" applyProtection="1">
      <alignment horizontal="right" vertical="center"/>
      <protection hidden="1" locked="0"/>
    </xf>
    <xf numFmtId="0" fontId="3" fillId="0" borderId="0" xfId="62" applyFont="1" applyAlignment="1" applyProtection="1">
      <alignment horizontal="right" vertical="center"/>
      <protection hidden="1"/>
    </xf>
    <xf numFmtId="3" fontId="2" fillId="0" borderId="22" xfId="62" applyNumberFormat="1" applyFont="1" applyBorder="1" applyAlignment="1" applyProtection="1">
      <alignment horizontal="right" vertical="center"/>
      <protection hidden="1" locked="0"/>
    </xf>
    <xf numFmtId="0" fontId="3" fillId="0" borderId="25" xfId="62" applyFont="1" applyBorder="1" applyProtection="1">
      <alignment vertical="top"/>
      <protection hidden="1"/>
    </xf>
    <xf numFmtId="0" fontId="2" fillId="0" borderId="22" xfId="62" applyFont="1" applyBorder="1" applyAlignment="1" applyProtection="1">
      <alignment horizontal="center" vertical="center"/>
      <protection hidden="1" locked="0"/>
    </xf>
    <xf numFmtId="0" fontId="2" fillId="0" borderId="0" xfId="62" applyFont="1" applyProtection="1">
      <alignment vertical="top"/>
      <protection hidden="1"/>
    </xf>
    <xf numFmtId="0" fontId="3" fillId="0" borderId="25" xfId="62" applyFont="1" applyBorder="1" applyAlignment="1" applyProtection="1">
      <alignment horizontal="left" vertical="top" wrapText="1"/>
      <protection hidden="1"/>
    </xf>
    <xf numFmtId="0" fontId="3" fillId="0" borderId="26" xfId="62" applyFont="1" applyBorder="1" applyAlignment="1">
      <alignment/>
      <protection/>
    </xf>
    <xf numFmtId="0" fontId="3" fillId="0" borderId="0" xfId="62" applyFont="1" applyAlignment="1" applyProtection="1">
      <alignment horizontal="center" vertical="center"/>
      <protection hidden="1" locked="0"/>
    </xf>
    <xf numFmtId="0" fontId="3" fillId="0" borderId="0" xfId="62" applyFont="1" applyAlignment="1" applyProtection="1">
      <alignment vertical="top" wrapText="1"/>
      <protection hidden="1"/>
    </xf>
    <xf numFmtId="0" fontId="3" fillId="0" borderId="25" xfId="62" applyFont="1" applyBorder="1" applyAlignment="1" applyProtection="1">
      <alignment horizontal="left" vertical="top" indent="2"/>
      <protection hidden="1"/>
    </xf>
    <xf numFmtId="0" fontId="3" fillId="0" borderId="25" xfId="62" applyFont="1" applyBorder="1" applyAlignment="1" applyProtection="1">
      <alignment horizontal="left" vertical="top" wrapText="1" indent="2"/>
      <protection hidden="1"/>
    </xf>
    <xf numFmtId="0" fontId="3" fillId="0" borderId="26" xfId="62" applyFont="1" applyBorder="1" applyAlignment="1" applyProtection="1">
      <alignment horizontal="right" vertical="top"/>
      <protection hidden="1"/>
    </xf>
    <xf numFmtId="0" fontId="3" fillId="0" borderId="0" xfId="62" applyFont="1" applyAlignment="1" applyProtection="1">
      <alignment horizontal="right" vertical="top"/>
      <protection hidden="1"/>
    </xf>
    <xf numFmtId="0" fontId="3" fillId="0" borderId="0" xfId="62" applyFont="1" applyAlignment="1" applyProtection="1">
      <alignment horizontal="center" vertical="top"/>
      <protection hidden="1"/>
    </xf>
    <xf numFmtId="0" fontId="3" fillId="0" borderId="0" xfId="62" applyFont="1" applyAlignment="1" applyProtection="1">
      <alignment horizontal="center"/>
      <protection hidden="1"/>
    </xf>
    <xf numFmtId="0" fontId="2" fillId="0" borderId="26" xfId="62" applyFont="1" applyBorder="1" applyAlignment="1" applyProtection="1">
      <alignment horizontal="right" vertical="center"/>
      <protection hidden="1" locked="0"/>
    </xf>
    <xf numFmtId="0" fontId="2" fillId="0" borderId="0" xfId="62" applyFont="1" applyAlignment="1" applyProtection="1">
      <alignment horizontal="right" vertical="center"/>
      <protection hidden="1" locked="0"/>
    </xf>
    <xf numFmtId="49" fontId="2" fillId="0" borderId="0" xfId="62" applyNumberFormat="1" applyFont="1" applyAlignment="1" applyProtection="1">
      <alignment horizontal="center" vertical="center"/>
      <protection hidden="1" locked="0"/>
    </xf>
    <xf numFmtId="49" fontId="2" fillId="0" borderId="25" xfId="62" applyNumberFormat="1" applyFont="1" applyBorder="1" applyAlignment="1" applyProtection="1">
      <alignment horizontal="center" vertical="center"/>
      <protection hidden="1" locked="0"/>
    </xf>
    <xf numFmtId="0" fontId="3" fillId="0" borderId="26" xfId="62" applyFont="1" applyBorder="1" applyAlignment="1" applyProtection="1">
      <alignment horizontal="left" vertical="top"/>
      <protection hidden="1"/>
    </xf>
    <xf numFmtId="0" fontId="3" fillId="0" borderId="0" xfId="62" applyFont="1" applyAlignment="1" applyProtection="1">
      <alignment horizontal="left" vertical="top"/>
      <protection hidden="1"/>
    </xf>
    <xf numFmtId="0" fontId="3" fillId="0" borderId="25" xfId="62" applyFont="1" applyBorder="1" applyAlignment="1" applyProtection="1">
      <alignment horizontal="left"/>
      <protection hidden="1"/>
    </xf>
    <xf numFmtId="0" fontId="3" fillId="0" borderId="27" xfId="62" applyFont="1" applyBorder="1" applyAlignment="1" applyProtection="1">
      <alignment/>
      <protection hidden="1"/>
    </xf>
    <xf numFmtId="0" fontId="3" fillId="0" borderId="28" xfId="62" applyFont="1" applyBorder="1" applyAlignment="1" applyProtection="1">
      <alignment/>
      <protection hidden="1"/>
    </xf>
    <xf numFmtId="0" fontId="3" fillId="0" borderId="26" xfId="62" applyFont="1" applyBorder="1" applyAlignment="1" applyProtection="1">
      <alignment horizontal="left"/>
      <protection hidden="1"/>
    </xf>
    <xf numFmtId="0" fontId="3" fillId="0" borderId="25" xfId="62" applyFont="1" applyBorder="1" applyAlignment="1" applyProtection="1">
      <alignment vertical="center"/>
      <protection hidden="1"/>
    </xf>
    <xf numFmtId="0" fontId="41" fillId="0" borderId="0" xfId="108" applyFont="1" applyAlignment="1" applyProtection="1">
      <alignment vertical="center"/>
      <protection hidden="1"/>
    </xf>
    <xf numFmtId="0" fontId="41" fillId="0" borderId="25" xfId="108" applyFont="1" applyBorder="1" applyAlignment="1" applyProtection="1">
      <alignment vertical="center"/>
      <protection hidden="1"/>
    </xf>
    <xf numFmtId="0" fontId="41" fillId="0" borderId="0" xfId="108" applyFont="1" applyAlignment="1" applyProtection="1">
      <alignment horizontal="left"/>
      <protection hidden="1"/>
    </xf>
    <xf numFmtId="0" fontId="9" fillId="0" borderId="0" xfId="108" applyFont="1" applyAlignment="1">
      <alignment/>
      <protection/>
    </xf>
    <xf numFmtId="0" fontId="9" fillId="0" borderId="25" xfId="108" applyFont="1" applyBorder="1" applyAlignment="1">
      <alignment/>
      <protection/>
    </xf>
    <xf numFmtId="0" fontId="41" fillId="0" borderId="0" xfId="108" applyFont="1" applyAlignment="1" applyProtection="1" quotePrefix="1">
      <alignment horizontal="left"/>
      <protection hidden="1"/>
    </xf>
    <xf numFmtId="0" fontId="0" fillId="0" borderId="25" xfId="62" applyFont="1" applyBorder="1" applyAlignment="1">
      <alignment/>
      <protection/>
    </xf>
    <xf numFmtId="0" fontId="2" fillId="0" borderId="26" xfId="62" applyFont="1" applyBorder="1" applyAlignment="1" applyProtection="1">
      <alignment vertical="center"/>
      <protection hidden="1"/>
    </xf>
    <xf numFmtId="0" fontId="3" fillId="0" borderId="29" xfId="62" applyFont="1" applyBorder="1" applyAlignment="1" applyProtection="1">
      <alignment/>
      <protection hidden="1"/>
    </xf>
    <xf numFmtId="0" fontId="3" fillId="0" borderId="29" xfId="62" applyFont="1" applyBorder="1" applyAlignment="1">
      <alignment/>
      <protection/>
    </xf>
    <xf numFmtId="0" fontId="3" fillId="0" borderId="30" xfId="62" applyFont="1" applyBorder="1" applyAlignment="1" applyProtection="1">
      <alignment/>
      <protection hidden="1"/>
    </xf>
    <xf numFmtId="0" fontId="3" fillId="0" borderId="31" xfId="62" applyFont="1" applyBorder="1" applyAlignment="1" applyProtection="1">
      <alignment horizontal="right" vertical="top" wrapText="1"/>
      <protection hidden="1"/>
    </xf>
    <xf numFmtId="0" fontId="3" fillId="0" borderId="32" xfId="62" applyFont="1" applyBorder="1" applyAlignment="1" applyProtection="1">
      <alignment horizontal="right" vertical="top" wrapText="1"/>
      <protection hidden="1"/>
    </xf>
    <xf numFmtId="0" fontId="3" fillId="0" borderId="32" xfId="62" applyFont="1" applyBorder="1" applyAlignment="1" applyProtection="1">
      <alignment/>
      <protection hidden="1"/>
    </xf>
    <xf numFmtId="0" fontId="3" fillId="0" borderId="33" xfId="62" applyFont="1" applyBorder="1" applyAlignment="1" applyProtection="1">
      <alignment/>
      <protection hidden="1"/>
    </xf>
    <xf numFmtId="49" fontId="2" fillId="0" borderId="22" xfId="62" applyNumberFormat="1" applyFont="1" applyBorder="1" applyAlignment="1" applyProtection="1">
      <alignment horizontal="right" vertical="center"/>
      <protection hidden="1" locked="0"/>
    </xf>
    <xf numFmtId="0" fontId="0" fillId="0" borderId="0" xfId="0" applyFont="1" applyAlignment="1">
      <alignment/>
    </xf>
    <xf numFmtId="0" fontId="9" fillId="0" borderId="0" xfId="108">
      <alignment vertical="top"/>
      <protection/>
    </xf>
    <xf numFmtId="0" fontId="9" fillId="0" borderId="0" xfId="108" applyAlignment="1">
      <alignment/>
      <protection/>
    </xf>
    <xf numFmtId="0" fontId="42" fillId="0" borderId="0" xfId="108" applyFont="1" applyAlignment="1">
      <alignment/>
      <protection/>
    </xf>
    <xf numFmtId="49" fontId="2" fillId="0" borderId="8" xfId="62" applyNumberFormat="1" applyFont="1" applyBorder="1" applyAlignment="1" applyProtection="1" quotePrefix="1">
      <alignment horizontal="center" vertical="center"/>
      <protection hidden="1" locked="0"/>
    </xf>
    <xf numFmtId="0" fontId="10" fillId="0" borderId="0" xfId="10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10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08" applyFont="1" applyAlignment="1" applyProtection="1">
      <alignment horizontal="center" vertical="center"/>
      <protection hidden="1"/>
    </xf>
    <xf numFmtId="49" fontId="6" fillId="0" borderId="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6" fillId="0" borderId="19" xfId="0" applyNumberFormat="1" applyFont="1" applyBorder="1" applyAlignment="1" applyProtection="1">
      <alignment vertical="center"/>
      <protection hidden="1"/>
    </xf>
    <xf numFmtId="0" fontId="3" fillId="0" borderId="26" xfId="62" applyFont="1" applyBorder="1" applyAlignment="1" applyProtection="1">
      <alignment horizontal="right" vertical="center" wrapText="1"/>
      <protection hidden="1"/>
    </xf>
    <xf numFmtId="0" fontId="3" fillId="0" borderId="0" xfId="62" applyFont="1" applyAlignment="1" applyProtection="1">
      <alignment horizontal="right" wrapText="1"/>
      <protection hidden="1"/>
    </xf>
    <xf numFmtId="0" fontId="3" fillId="0" borderId="26" xfId="62" applyFont="1" applyBorder="1" applyAlignment="1" applyProtection="1">
      <alignment horizontal="right" wrapText="1"/>
      <protection hidden="1"/>
    </xf>
    <xf numFmtId="49" fontId="2" fillId="0" borderId="31" xfId="62" applyNumberFormat="1" applyFont="1" applyBorder="1" applyAlignment="1" applyProtection="1">
      <alignment horizontal="center" vertical="center"/>
      <protection hidden="1" locked="0"/>
    </xf>
    <xf numFmtId="49" fontId="2" fillId="0" borderId="33" xfId="62" applyNumberFormat="1" applyFont="1" applyBorder="1" applyAlignment="1" applyProtection="1">
      <alignment horizontal="center" vertical="center"/>
      <protection hidden="1" locked="0"/>
    </xf>
    <xf numFmtId="0" fontId="2" fillId="0" borderId="26" xfId="62" applyFont="1" applyBorder="1" applyAlignment="1" applyProtection="1">
      <alignment horizontal="left" vertical="center" wrapText="1"/>
      <protection hidden="1"/>
    </xf>
    <xf numFmtId="0" fontId="2" fillId="0" borderId="0" xfId="62" applyFont="1" applyAlignment="1" applyProtection="1">
      <alignment horizontal="left" vertical="center" wrapText="1"/>
      <protection hidden="1"/>
    </xf>
    <xf numFmtId="0" fontId="2" fillId="0" borderId="25" xfId="62" applyFont="1" applyBorder="1" applyAlignment="1" applyProtection="1">
      <alignment horizontal="left" vertical="center" wrapText="1"/>
      <protection hidden="1"/>
    </xf>
    <xf numFmtId="0" fontId="38" fillId="0" borderId="26" xfId="62" applyFont="1" applyBorder="1" applyAlignment="1" applyProtection="1">
      <alignment horizontal="center" vertical="center" wrapText="1"/>
      <protection hidden="1"/>
    </xf>
    <xf numFmtId="0" fontId="38" fillId="0" borderId="0" xfId="62" applyFont="1" applyAlignment="1" applyProtection="1">
      <alignment horizontal="center" vertical="center" wrapText="1"/>
      <protection hidden="1"/>
    </xf>
    <xf numFmtId="0" fontId="38" fillId="0" borderId="25" xfId="62" applyFont="1" applyBorder="1" applyAlignment="1" applyProtection="1">
      <alignment horizontal="center" vertical="center" wrapText="1"/>
      <protection hidden="1"/>
    </xf>
    <xf numFmtId="0" fontId="3" fillId="0" borderId="26" xfId="62" applyFont="1" applyBorder="1" applyAlignment="1" applyProtection="1">
      <alignment horizontal="right" vertical="center"/>
      <protection hidden="1"/>
    </xf>
    <xf numFmtId="0" fontId="3" fillId="0" borderId="25" xfId="62" applyFont="1" applyBorder="1" applyAlignment="1" applyProtection="1">
      <alignment horizontal="right"/>
      <protection hidden="1"/>
    </xf>
    <xf numFmtId="0" fontId="1" fillId="0" borderId="26" xfId="62" applyFont="1" applyBorder="1" applyAlignment="1" applyProtection="1">
      <alignment horizontal="right" vertical="center" wrapText="1"/>
      <protection hidden="1"/>
    </xf>
    <xf numFmtId="0" fontId="1" fillId="0" borderId="25" xfId="62" applyFont="1" applyBorder="1" applyAlignment="1" applyProtection="1">
      <alignment horizontal="right" wrapText="1"/>
      <protection hidden="1"/>
    </xf>
    <xf numFmtId="14" fontId="2" fillId="0" borderId="23" xfId="0" applyNumberFormat="1" applyFont="1" applyBorder="1" applyAlignment="1" applyProtection="1" quotePrefix="1">
      <alignment horizontal="center" vertical="center"/>
      <protection hidden="1" locked="0"/>
    </xf>
    <xf numFmtId="14" fontId="2" fillId="0" borderId="34" xfId="0" applyNumberFormat="1" applyFont="1" applyBorder="1" applyAlignment="1" applyProtection="1">
      <alignment horizontal="center" vertical="center"/>
      <protection hidden="1" locked="0"/>
    </xf>
    <xf numFmtId="0" fontId="2" fillId="0" borderId="31" xfId="62" applyFont="1" applyBorder="1" applyAlignment="1" applyProtection="1">
      <alignment horizontal="left" vertical="center"/>
      <protection hidden="1" locked="0"/>
    </xf>
    <xf numFmtId="0" fontId="3" fillId="0" borderId="32" xfId="62" applyFont="1" applyBorder="1" applyAlignment="1">
      <alignment horizontal="left" vertical="center"/>
      <protection/>
    </xf>
    <xf numFmtId="0" fontId="3" fillId="0" borderId="33" xfId="62" applyFont="1" applyBorder="1" applyAlignment="1">
      <alignment horizontal="left" vertical="center"/>
      <protection/>
    </xf>
    <xf numFmtId="1" fontId="2" fillId="0" borderId="31" xfId="62" applyNumberFormat="1" applyFont="1" applyBorder="1" applyAlignment="1" applyProtection="1">
      <alignment horizontal="center" vertical="center"/>
      <protection hidden="1" locked="0"/>
    </xf>
    <xf numFmtId="1" fontId="2" fillId="0" borderId="33" xfId="62" applyNumberFormat="1" applyFont="1" applyBorder="1" applyAlignment="1" applyProtection="1">
      <alignment horizontal="center" vertical="center"/>
      <protection hidden="1" locked="0"/>
    </xf>
    <xf numFmtId="0" fontId="4" fillId="0" borderId="31" xfId="56" applyBorder="1" applyAlignment="1" applyProtection="1">
      <alignment/>
      <protection hidden="1" locked="0"/>
    </xf>
    <xf numFmtId="0" fontId="2" fillId="0" borderId="32" xfId="62" applyFont="1" applyBorder="1" applyAlignment="1" applyProtection="1">
      <alignment/>
      <protection hidden="1" locked="0"/>
    </xf>
    <xf numFmtId="0" fontId="2" fillId="0" borderId="33" xfId="62" applyFont="1" applyBorder="1" applyAlignment="1" applyProtection="1">
      <alignment/>
      <protection hidden="1" locked="0"/>
    </xf>
    <xf numFmtId="0" fontId="3" fillId="0" borderId="32" xfId="62" applyFont="1" applyBorder="1" applyAlignment="1">
      <alignment horizontal="left"/>
      <protection/>
    </xf>
    <xf numFmtId="0" fontId="3" fillId="0" borderId="33" xfId="62" applyFont="1" applyBorder="1" applyAlignment="1">
      <alignment horizontal="left"/>
      <protection/>
    </xf>
    <xf numFmtId="0" fontId="3" fillId="0" borderId="0" xfId="62" applyFont="1" applyAlignment="1" applyProtection="1">
      <alignment horizontal="right"/>
      <protection hidden="1"/>
    </xf>
    <xf numFmtId="0" fontId="3" fillId="0" borderId="0" xfId="62" applyFont="1" applyAlignment="1" applyProtection="1">
      <alignment horizontal="right" vertical="center"/>
      <protection hidden="1"/>
    </xf>
    <xf numFmtId="0" fontId="3" fillId="0" borderId="26" xfId="62" applyFont="1" applyBorder="1" applyAlignment="1" applyProtection="1">
      <alignment horizontal="center" vertical="center"/>
      <protection hidden="1"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vertical="center"/>
      <protection/>
    </xf>
    <xf numFmtId="0" fontId="3" fillId="0" borderId="25" xfId="62" applyFont="1" applyBorder="1" applyAlignment="1">
      <alignment horizontal="center"/>
      <protection/>
    </xf>
    <xf numFmtId="0" fontId="2" fillId="0" borderId="31" xfId="62" applyFont="1" applyBorder="1" applyAlignment="1" applyProtection="1">
      <alignment horizontal="right" vertical="center"/>
      <protection hidden="1" locked="0"/>
    </xf>
    <xf numFmtId="0" fontId="3" fillId="0" borderId="32" xfId="62" applyFont="1" applyBorder="1" applyAlignment="1">
      <alignment/>
      <protection/>
    </xf>
    <xf numFmtId="0" fontId="3" fillId="0" borderId="33" xfId="62" applyFont="1" applyBorder="1" applyAlignment="1">
      <alignment/>
      <protection/>
    </xf>
    <xf numFmtId="49" fontId="2" fillId="0" borderId="31" xfId="62" applyNumberFormat="1" applyFont="1" applyBorder="1" applyAlignment="1" applyProtection="1">
      <alignment horizontal="center" vertical="center"/>
      <protection hidden="1" locked="0"/>
    </xf>
    <xf numFmtId="0" fontId="3" fillId="0" borderId="0" xfId="62" applyFont="1" applyAlignment="1" applyProtection="1">
      <alignment vertical="top" wrapText="1"/>
      <protection hidden="1"/>
    </xf>
    <xf numFmtId="0" fontId="3" fillId="0" borderId="0" xfId="62" applyFont="1" applyAlignment="1" applyProtection="1">
      <alignment wrapText="1"/>
      <protection hidden="1"/>
    </xf>
    <xf numFmtId="0" fontId="3" fillId="0" borderId="0" xfId="62" applyFont="1" applyAlignment="1" applyProtection="1">
      <alignment horizontal="center" vertical="top"/>
      <protection hidden="1"/>
    </xf>
    <xf numFmtId="0" fontId="3" fillId="0" borderId="0" xfId="62" applyFont="1" applyAlignment="1" applyProtection="1">
      <alignment horizontal="center"/>
      <protection hidden="1"/>
    </xf>
    <xf numFmtId="0" fontId="3" fillId="0" borderId="27" xfId="62" applyFont="1" applyBorder="1" applyAlignment="1" applyProtection="1">
      <alignment horizontal="center"/>
      <protection hidden="1"/>
    </xf>
    <xf numFmtId="0" fontId="3" fillId="0" borderId="25" xfId="62" applyFont="1" applyBorder="1" applyAlignment="1" applyProtection="1">
      <alignment horizontal="right" wrapText="1"/>
      <protection hidden="1"/>
    </xf>
    <xf numFmtId="0" fontId="2" fillId="0" borderId="31" xfId="62" applyFont="1" applyBorder="1" applyAlignment="1" applyProtection="1">
      <alignment horizontal="left" vertical="center"/>
      <protection hidden="1" locked="0"/>
    </xf>
    <xf numFmtId="0" fontId="3" fillId="0" borderId="35" xfId="62" applyFont="1" applyBorder="1" applyAlignment="1" applyProtection="1">
      <alignment horizontal="center" vertical="top"/>
      <protection hidden="1"/>
    </xf>
    <xf numFmtId="0" fontId="3" fillId="0" borderId="35" xfId="62" applyFont="1" applyBorder="1" applyAlignment="1">
      <alignment horizontal="center"/>
      <protection/>
    </xf>
    <xf numFmtId="0" fontId="3" fillId="0" borderId="36" xfId="62" applyFont="1" applyBorder="1" applyAlignment="1">
      <alignment/>
      <protection/>
    </xf>
    <xf numFmtId="0" fontId="3" fillId="0" borderId="32" xfId="62" applyFont="1" applyBorder="1" applyAlignment="1" applyProtection="1">
      <alignment horizontal="center" vertical="top"/>
      <protection hidden="1"/>
    </xf>
    <xf numFmtId="0" fontId="3" fillId="0" borderId="32" xfId="62" applyFont="1" applyBorder="1" applyAlignment="1" applyProtection="1">
      <alignment horizontal="center"/>
      <protection hidden="1"/>
    </xf>
    <xf numFmtId="49" fontId="4" fillId="0" borderId="31" xfId="56" applyNumberFormat="1" applyBorder="1" applyAlignment="1" applyProtection="1" quotePrefix="1">
      <alignment horizontal="left" vertical="center"/>
      <protection hidden="1" locked="0"/>
    </xf>
    <xf numFmtId="49" fontId="2" fillId="0" borderId="32" xfId="62" applyNumberFormat="1" applyFont="1" applyBorder="1" applyAlignment="1" applyProtection="1">
      <alignment horizontal="left" vertical="center"/>
      <protection hidden="1" locked="0"/>
    </xf>
    <xf numFmtId="49" fontId="2" fillId="0" borderId="33" xfId="62" applyNumberFormat="1" applyFont="1" applyBorder="1" applyAlignment="1" applyProtection="1">
      <alignment horizontal="left" vertical="center"/>
      <protection hidden="1" locked="0"/>
    </xf>
    <xf numFmtId="49" fontId="2" fillId="0" borderId="31" xfId="62" applyNumberFormat="1" applyFont="1" applyBorder="1" applyAlignment="1" applyProtection="1">
      <alignment horizontal="left" vertical="center"/>
      <protection hidden="1" locked="0"/>
    </xf>
    <xf numFmtId="0" fontId="40" fillId="0" borderId="0" xfId="108" applyFont="1" applyAlignment="1" applyProtection="1">
      <alignment horizontal="left"/>
      <protection hidden="1"/>
    </xf>
    <xf numFmtId="0" fontId="27" fillId="0" borderId="0" xfId="108" applyFont="1" applyAlignment="1">
      <alignment/>
      <protection/>
    </xf>
    <xf numFmtId="0" fontId="41" fillId="0" borderId="0" xfId="108" applyFont="1" applyAlignment="1" applyProtection="1">
      <alignment horizontal="left"/>
      <protection hidden="1"/>
    </xf>
    <xf numFmtId="0" fontId="9" fillId="0" borderId="0" xfId="108" applyFont="1" applyAlignment="1">
      <alignment/>
      <protection/>
    </xf>
    <xf numFmtId="0" fontId="9" fillId="0" borderId="25" xfId="108" applyFont="1" applyBorder="1" applyAlignment="1">
      <alignment/>
      <protection/>
    </xf>
    <xf numFmtId="0" fontId="10" fillId="0" borderId="37" xfId="62" applyFont="1" applyBorder="1" applyAlignment="1">
      <alignment/>
      <protection/>
    </xf>
    <xf numFmtId="0" fontId="10" fillId="0" borderId="27" xfId="62" applyFont="1" applyBorder="1" applyAlignment="1">
      <alignment/>
      <protection/>
    </xf>
    <xf numFmtId="0" fontId="3" fillId="0" borderId="0" xfId="62" applyFont="1" applyAlignment="1" applyProtection="1">
      <alignment vertical="center"/>
      <protection hidden="1"/>
    </xf>
    <xf numFmtId="0" fontId="2" fillId="0" borderId="32" xfId="62" applyFont="1" applyBorder="1" applyAlignment="1" applyProtection="1">
      <alignment horizontal="left" vertical="center"/>
      <protection hidden="1" locked="0"/>
    </xf>
    <xf numFmtId="0" fontId="2" fillId="0" borderId="33" xfId="62" applyFont="1" applyBorder="1" applyAlignment="1" applyProtection="1">
      <alignment horizontal="left" vertical="center"/>
      <protection hidden="1" locked="0"/>
    </xf>
    <xf numFmtId="49" fontId="2" fillId="0" borderId="31" xfId="62" applyNumberFormat="1" applyFont="1" applyBorder="1" applyAlignment="1" applyProtection="1" quotePrefix="1">
      <alignment horizontal="left" vertical="center"/>
      <protection hidden="1"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 quotePrefix="1">
      <alignment horizontal="center" vertical="top" wrapText="1"/>
      <protection hidden="1"/>
    </xf>
    <xf numFmtId="0" fontId="7" fillId="0" borderId="32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0" fontId="7" fillId="0" borderId="38" xfId="0" applyFont="1" applyBorder="1" applyAlignment="1" applyProtection="1">
      <alignment vertical="center" wrapText="1"/>
      <protection hidden="1"/>
    </xf>
    <xf numFmtId="0" fontId="7" fillId="0" borderId="34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 inden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43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45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7" fillId="0" borderId="0" xfId="0" applyFont="1" applyAlignment="1" applyProtection="1" quotePrefix="1">
      <alignment horizontal="center" vertical="top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left" vertical="center" wrapText="1"/>
      <protection hidden="1"/>
    </xf>
    <xf numFmtId="0" fontId="6" fillId="0" borderId="23" xfId="0" applyFont="1" applyBorder="1" applyAlignment="1" applyProtection="1">
      <alignment vertical="center" wrapText="1"/>
      <protection hidden="1"/>
    </xf>
    <xf numFmtId="0" fontId="6" fillId="0" borderId="38" xfId="0" applyFont="1" applyBorder="1" applyAlignment="1" applyProtection="1">
      <alignment vertical="center" wrapText="1"/>
      <protection hidden="1"/>
    </xf>
    <xf numFmtId="0" fontId="6" fillId="0" borderId="34" xfId="0" applyFont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center" vertical="center" wrapText="1"/>
    </xf>
    <xf numFmtId="0" fontId="7" fillId="0" borderId="32" xfId="0" applyFont="1" applyBorder="1" applyAlignment="1" quotePrefix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0" fillId="0" borderId="0" xfId="10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7" fillId="0" borderId="0" xfId="108" applyFont="1" applyAlignment="1" applyProtection="1">
      <alignment horizontal="center" vertical="center"/>
      <protection hidden="1"/>
    </xf>
    <xf numFmtId="14" fontId="7" fillId="0" borderId="0" xfId="108" applyNumberFormat="1" applyFont="1" applyAlignment="1" applyProtection="1">
      <alignment horizontal="center" vertical="center"/>
      <protection hidden="1" locked="0"/>
    </xf>
    <xf numFmtId="0" fontId="0" fillId="0" borderId="0" xfId="108" applyFont="1" applyAlignment="1">
      <alignment vertical="center"/>
      <protection/>
    </xf>
    <xf numFmtId="49" fontId="6" fillId="0" borderId="8" xfId="0" applyNumberFormat="1" applyFont="1" applyBorder="1" applyAlignment="1">
      <alignment horizontal="center" vertical="center" wrapText="1"/>
    </xf>
    <xf numFmtId="0" fontId="37" fillId="0" borderId="0" xfId="108" applyFont="1" applyAlignment="1">
      <alignment horizontal="justify" vertical="top" wrapText="1"/>
      <protection/>
    </xf>
    <xf numFmtId="0" fontId="9" fillId="0" borderId="0" xfId="108" applyFont="1" applyAlignment="1">
      <alignment/>
      <protection/>
    </xf>
    <xf numFmtId="0" fontId="9" fillId="0" borderId="0" xfId="108" applyAlignment="1">
      <alignment/>
      <protection/>
    </xf>
    <xf numFmtId="0" fontId="10" fillId="0" borderId="0" xfId="108" applyFont="1" applyAlignment="1">
      <alignment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TFI-POD" xfId="62"/>
    <cellStyle name="Note" xfId="63"/>
    <cellStyle name="Obično_Knjiga2" xfId="64"/>
    <cellStyle name="Output" xfId="65"/>
    <cellStyle name="Percent" xfId="66"/>
    <cellStyle name="Percent [2]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Sheet Title" xfId="107"/>
    <cellStyle name="Style 1" xfId="108"/>
    <cellStyle name="Table" xfId="109"/>
    <cellStyle name="Title" xfId="110"/>
    <cellStyle name="Total" xfId="111"/>
    <cellStyle name="Tusental_A-listan (fixad)" xfId="112"/>
    <cellStyle name="Warning Text" xfId="113"/>
    <cellStyle name="WHead - Style2" xfId="11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jadran-crikvenica.hr" TargetMode="External" /><Relationship Id="rId2" Type="http://schemas.openxmlformats.org/officeDocument/2006/relationships/hyperlink" Target="http://www.jadran-crikvenica.hr/" TargetMode="External" /><Relationship Id="rId3" Type="http://schemas.openxmlformats.org/officeDocument/2006/relationships/hyperlink" Target="mailto:financije@jadran-crikve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3">
      <selection activeCell="C52" sqref="C52:I52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6" width="9.140625" style="35" customWidth="1"/>
    <col min="7" max="7" width="15.14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12" ht="15">
      <c r="A1" s="172" t="s">
        <v>214</v>
      </c>
      <c r="B1" s="173"/>
      <c r="C1" s="173"/>
      <c r="D1" s="32"/>
      <c r="E1" s="32"/>
      <c r="F1" s="32"/>
      <c r="G1" s="32"/>
      <c r="H1" s="32"/>
      <c r="I1" s="33"/>
      <c r="J1" s="34"/>
      <c r="K1" s="34"/>
      <c r="L1" s="34"/>
    </row>
    <row r="2" spans="1:12" ht="12.75">
      <c r="A2" s="118" t="s">
        <v>215</v>
      </c>
      <c r="B2" s="119"/>
      <c r="C2" s="119"/>
      <c r="D2" s="120"/>
      <c r="E2" s="128" t="s">
        <v>301</v>
      </c>
      <c r="F2" s="129"/>
      <c r="G2" s="36" t="s">
        <v>216</v>
      </c>
      <c r="H2" s="104" t="s">
        <v>302</v>
      </c>
      <c r="I2" s="37"/>
      <c r="J2" s="34"/>
      <c r="K2" s="34"/>
      <c r="L2" s="34"/>
    </row>
    <row r="3" spans="1:12" ht="12.75">
      <c r="A3" s="38"/>
      <c r="B3" s="39"/>
      <c r="C3" s="39"/>
      <c r="D3" s="39"/>
      <c r="E3" s="40"/>
      <c r="F3" s="40"/>
      <c r="G3" s="39"/>
      <c r="H3" s="39"/>
      <c r="I3" s="37"/>
      <c r="J3" s="34"/>
      <c r="K3" s="34"/>
      <c r="L3" s="34"/>
    </row>
    <row r="4" spans="1:12" ht="15">
      <c r="A4" s="121" t="s">
        <v>277</v>
      </c>
      <c r="B4" s="122"/>
      <c r="C4" s="122"/>
      <c r="D4" s="122"/>
      <c r="E4" s="122"/>
      <c r="F4" s="122"/>
      <c r="G4" s="122"/>
      <c r="H4" s="122"/>
      <c r="I4" s="123"/>
      <c r="J4" s="34"/>
      <c r="K4" s="34"/>
      <c r="L4" s="34"/>
    </row>
    <row r="5" spans="1:12" ht="12.75">
      <c r="A5" s="41"/>
      <c r="B5" s="42"/>
      <c r="C5" s="42"/>
      <c r="D5" s="42"/>
      <c r="E5" s="43"/>
      <c r="F5" s="44"/>
      <c r="G5" s="45"/>
      <c r="H5" s="46"/>
      <c r="I5" s="47"/>
      <c r="J5" s="34"/>
      <c r="K5" s="34"/>
      <c r="L5" s="34"/>
    </row>
    <row r="6" spans="1:12" ht="12.75">
      <c r="A6" s="124" t="s">
        <v>217</v>
      </c>
      <c r="B6" s="125"/>
      <c r="C6" s="116" t="s">
        <v>284</v>
      </c>
      <c r="D6" s="117"/>
      <c r="E6" s="48"/>
      <c r="F6" s="48"/>
      <c r="G6" s="48"/>
      <c r="H6" s="48"/>
      <c r="I6" s="49"/>
      <c r="J6" s="34"/>
      <c r="K6" s="34"/>
      <c r="L6" s="34"/>
    </row>
    <row r="7" spans="1:12" ht="12.75">
      <c r="A7" s="50"/>
      <c r="B7" s="51"/>
      <c r="C7" s="42"/>
      <c r="D7" s="42"/>
      <c r="E7" s="48"/>
      <c r="F7" s="48"/>
      <c r="G7" s="48"/>
      <c r="H7" s="48"/>
      <c r="I7" s="49"/>
      <c r="J7" s="34"/>
      <c r="K7" s="34"/>
      <c r="L7" s="34"/>
    </row>
    <row r="8" spans="1:12" ht="12.75">
      <c r="A8" s="126" t="s">
        <v>218</v>
      </c>
      <c r="B8" s="127"/>
      <c r="C8" s="116" t="s">
        <v>293</v>
      </c>
      <c r="D8" s="117"/>
      <c r="E8" s="48"/>
      <c r="F8" s="48"/>
      <c r="G8" s="48"/>
      <c r="H8" s="48"/>
      <c r="I8" s="47"/>
      <c r="J8" s="34"/>
      <c r="K8" s="34"/>
      <c r="L8" s="34"/>
    </row>
    <row r="9" spans="1:12" ht="12.75">
      <c r="A9" s="52"/>
      <c r="B9" s="53"/>
      <c r="C9" s="54"/>
      <c r="D9" s="42"/>
      <c r="E9" s="42"/>
      <c r="F9" s="42"/>
      <c r="G9" s="42"/>
      <c r="H9" s="42"/>
      <c r="I9" s="47"/>
      <c r="J9" s="34"/>
      <c r="K9" s="34"/>
      <c r="L9" s="34"/>
    </row>
    <row r="10" spans="1:12" ht="12.75">
      <c r="A10" s="113" t="s">
        <v>219</v>
      </c>
      <c r="B10" s="114"/>
      <c r="C10" s="116" t="s">
        <v>285</v>
      </c>
      <c r="D10" s="117"/>
      <c r="E10" s="42"/>
      <c r="F10" s="42"/>
      <c r="G10" s="42"/>
      <c r="H10" s="42"/>
      <c r="I10" s="47"/>
      <c r="J10" s="34"/>
      <c r="K10" s="34"/>
      <c r="L10" s="34"/>
    </row>
    <row r="11" spans="1:12" ht="12.75">
      <c r="A11" s="115"/>
      <c r="B11" s="114"/>
      <c r="C11" s="42"/>
      <c r="D11" s="42"/>
      <c r="E11" s="42"/>
      <c r="F11" s="42"/>
      <c r="G11" s="42"/>
      <c r="H11" s="42"/>
      <c r="I11" s="47"/>
      <c r="J11" s="34"/>
      <c r="K11" s="34"/>
      <c r="L11" s="34"/>
    </row>
    <row r="12" spans="1:12" ht="12.75">
      <c r="A12" s="124" t="s">
        <v>220</v>
      </c>
      <c r="B12" s="125"/>
      <c r="C12" s="130" t="s">
        <v>286</v>
      </c>
      <c r="D12" s="131"/>
      <c r="E12" s="131"/>
      <c r="F12" s="131"/>
      <c r="G12" s="131"/>
      <c r="H12" s="131"/>
      <c r="I12" s="132"/>
      <c r="J12" s="34"/>
      <c r="K12" s="34"/>
      <c r="L12" s="34"/>
    </row>
    <row r="13" spans="1:12" ht="12.75">
      <c r="A13" s="50"/>
      <c r="B13" s="51"/>
      <c r="C13" s="55"/>
      <c r="D13" s="42"/>
      <c r="E13" s="42"/>
      <c r="F13" s="42"/>
      <c r="G13" s="42"/>
      <c r="H13" s="42"/>
      <c r="I13" s="47"/>
      <c r="J13" s="34"/>
      <c r="K13" s="34"/>
      <c r="L13" s="34"/>
    </row>
    <row r="14" spans="1:12" ht="12.75">
      <c r="A14" s="124" t="s">
        <v>221</v>
      </c>
      <c r="B14" s="125"/>
      <c r="C14" s="133">
        <v>51260</v>
      </c>
      <c r="D14" s="134"/>
      <c r="E14" s="42"/>
      <c r="F14" s="130" t="s">
        <v>287</v>
      </c>
      <c r="G14" s="131"/>
      <c r="H14" s="131"/>
      <c r="I14" s="132"/>
      <c r="J14" s="34"/>
      <c r="K14" s="34"/>
      <c r="L14" s="34"/>
    </row>
    <row r="15" spans="1:12" ht="12.75">
      <c r="A15" s="50"/>
      <c r="B15" s="51"/>
      <c r="C15" s="42"/>
      <c r="D15" s="42"/>
      <c r="E15" s="42"/>
      <c r="F15" s="42"/>
      <c r="G15" s="42"/>
      <c r="H15" s="42"/>
      <c r="I15" s="47"/>
      <c r="J15" s="34"/>
      <c r="K15" s="34"/>
      <c r="L15" s="34"/>
    </row>
    <row r="16" spans="1:12" ht="12.75">
      <c r="A16" s="124" t="s">
        <v>222</v>
      </c>
      <c r="B16" s="125"/>
      <c r="C16" s="130" t="s">
        <v>288</v>
      </c>
      <c r="D16" s="131"/>
      <c r="E16" s="131"/>
      <c r="F16" s="131"/>
      <c r="G16" s="131"/>
      <c r="H16" s="131"/>
      <c r="I16" s="132"/>
      <c r="J16" s="34"/>
      <c r="K16" s="34"/>
      <c r="L16" s="34"/>
    </row>
    <row r="17" spans="1:12" ht="12.75">
      <c r="A17" s="50"/>
      <c r="B17" s="51"/>
      <c r="C17" s="42"/>
      <c r="D17" s="42"/>
      <c r="E17" s="42"/>
      <c r="F17" s="42"/>
      <c r="G17" s="42"/>
      <c r="H17" s="42"/>
      <c r="I17" s="47"/>
      <c r="J17" s="34"/>
      <c r="K17" s="34"/>
      <c r="L17" s="34"/>
    </row>
    <row r="18" spans="1:12" ht="12.75">
      <c r="A18" s="124" t="s">
        <v>223</v>
      </c>
      <c r="B18" s="125"/>
      <c r="C18" s="135" t="s">
        <v>289</v>
      </c>
      <c r="D18" s="136"/>
      <c r="E18" s="136"/>
      <c r="F18" s="136"/>
      <c r="G18" s="136"/>
      <c r="H18" s="136"/>
      <c r="I18" s="137"/>
      <c r="J18" s="34"/>
      <c r="K18" s="34"/>
      <c r="L18" s="34"/>
    </row>
    <row r="19" spans="1:12" ht="12.75">
      <c r="A19" s="50"/>
      <c r="B19" s="51"/>
      <c r="C19" s="55"/>
      <c r="D19" s="42"/>
      <c r="E19" s="42"/>
      <c r="F19" s="42"/>
      <c r="G19" s="42"/>
      <c r="H19" s="42"/>
      <c r="I19" s="47"/>
      <c r="J19" s="34"/>
      <c r="K19" s="34"/>
      <c r="L19" s="34"/>
    </row>
    <row r="20" spans="1:12" ht="12.75">
      <c r="A20" s="124" t="s">
        <v>224</v>
      </c>
      <c r="B20" s="125"/>
      <c r="C20" s="135" t="s">
        <v>290</v>
      </c>
      <c r="D20" s="136"/>
      <c r="E20" s="136"/>
      <c r="F20" s="136"/>
      <c r="G20" s="136"/>
      <c r="H20" s="136"/>
      <c r="I20" s="137"/>
      <c r="J20" s="34"/>
      <c r="K20" s="34"/>
      <c r="L20" s="34"/>
    </row>
    <row r="21" spans="1:12" ht="12.75">
      <c r="A21" s="50"/>
      <c r="B21" s="51"/>
      <c r="C21" s="55"/>
      <c r="D21" s="42"/>
      <c r="E21" s="42"/>
      <c r="F21" s="42"/>
      <c r="G21" s="42"/>
      <c r="H21" s="42"/>
      <c r="I21" s="47"/>
      <c r="J21" s="34"/>
      <c r="K21" s="34"/>
      <c r="L21" s="34"/>
    </row>
    <row r="22" spans="1:12" ht="12.75">
      <c r="A22" s="124" t="s">
        <v>225</v>
      </c>
      <c r="B22" s="125"/>
      <c r="C22" s="56">
        <v>53</v>
      </c>
      <c r="D22" s="130" t="s">
        <v>292</v>
      </c>
      <c r="E22" s="138"/>
      <c r="F22" s="139"/>
      <c r="G22" s="124"/>
      <c r="H22" s="140"/>
      <c r="I22" s="57"/>
      <c r="J22" s="34"/>
      <c r="K22" s="34"/>
      <c r="L22" s="34"/>
    </row>
    <row r="23" spans="1:12" ht="12.75">
      <c r="A23" s="50"/>
      <c r="B23" s="51"/>
      <c r="C23" s="42"/>
      <c r="D23" s="42"/>
      <c r="E23" s="42"/>
      <c r="F23" s="42"/>
      <c r="G23" s="42"/>
      <c r="H23" s="42"/>
      <c r="I23" s="47"/>
      <c r="J23" s="34"/>
      <c r="K23" s="34"/>
      <c r="L23" s="34"/>
    </row>
    <row r="24" spans="1:12" ht="12.75">
      <c r="A24" s="124" t="s">
        <v>226</v>
      </c>
      <c r="B24" s="125"/>
      <c r="C24" s="56">
        <v>8</v>
      </c>
      <c r="D24" s="130" t="s">
        <v>294</v>
      </c>
      <c r="E24" s="138"/>
      <c r="F24" s="138"/>
      <c r="G24" s="139"/>
      <c r="H24" s="58" t="s">
        <v>227</v>
      </c>
      <c r="I24" s="59">
        <v>304</v>
      </c>
      <c r="J24" s="34"/>
      <c r="K24" s="34"/>
      <c r="L24" s="34"/>
    </row>
    <row r="25" spans="1:12" ht="12.75">
      <c r="A25" s="50"/>
      <c r="B25" s="51"/>
      <c r="C25" s="42"/>
      <c r="D25" s="42"/>
      <c r="E25" s="42"/>
      <c r="F25" s="42"/>
      <c r="G25" s="51"/>
      <c r="H25" s="51" t="s">
        <v>278</v>
      </c>
      <c r="I25" s="60"/>
      <c r="J25" s="34"/>
      <c r="K25" s="34"/>
      <c r="L25" s="34"/>
    </row>
    <row r="26" spans="1:12" ht="12.75">
      <c r="A26" s="124" t="s">
        <v>228</v>
      </c>
      <c r="B26" s="125"/>
      <c r="C26" s="61" t="s">
        <v>281</v>
      </c>
      <c r="D26" s="62"/>
      <c r="E26" s="34"/>
      <c r="F26" s="42"/>
      <c r="G26" s="141" t="s">
        <v>229</v>
      </c>
      <c r="H26" s="125"/>
      <c r="I26" s="99" t="s">
        <v>291</v>
      </c>
      <c r="J26" s="34"/>
      <c r="K26" s="34"/>
      <c r="L26" s="34"/>
    </row>
    <row r="27" spans="1:12" ht="12.75">
      <c r="A27" s="50"/>
      <c r="B27" s="51"/>
      <c r="C27" s="42"/>
      <c r="D27" s="42"/>
      <c r="E27" s="42"/>
      <c r="F27" s="42"/>
      <c r="G27" s="42"/>
      <c r="H27" s="42"/>
      <c r="I27" s="63"/>
      <c r="J27" s="34"/>
      <c r="K27" s="34"/>
      <c r="L27" s="34"/>
    </row>
    <row r="28" spans="1:12" ht="12.75">
      <c r="A28" s="142" t="s">
        <v>230</v>
      </c>
      <c r="B28" s="143"/>
      <c r="C28" s="144"/>
      <c r="D28" s="144"/>
      <c r="E28" s="143" t="s">
        <v>231</v>
      </c>
      <c r="F28" s="145"/>
      <c r="G28" s="145"/>
      <c r="H28" s="144" t="s">
        <v>232</v>
      </c>
      <c r="I28" s="146"/>
      <c r="J28" s="34"/>
      <c r="K28" s="34"/>
      <c r="L28" s="34"/>
    </row>
    <row r="29" spans="1:12" ht="12.75">
      <c r="A29" s="64"/>
      <c r="B29" s="34"/>
      <c r="C29" s="34"/>
      <c r="D29" s="42"/>
      <c r="E29" s="42"/>
      <c r="F29" s="42"/>
      <c r="G29" s="42"/>
      <c r="H29" s="65"/>
      <c r="I29" s="63"/>
      <c r="J29" s="34"/>
      <c r="K29" s="34"/>
      <c r="L29" s="34"/>
    </row>
    <row r="30" spans="1:12" ht="12.75">
      <c r="A30" s="147"/>
      <c r="B30" s="148"/>
      <c r="C30" s="148"/>
      <c r="D30" s="149"/>
      <c r="E30" s="147"/>
      <c r="F30" s="148"/>
      <c r="G30" s="148"/>
      <c r="H30" s="150"/>
      <c r="I30" s="117"/>
      <c r="J30" s="34"/>
      <c r="K30" s="34"/>
      <c r="L30" s="34"/>
    </row>
    <row r="31" spans="1:12" ht="12.75">
      <c r="A31" s="50"/>
      <c r="B31" s="51"/>
      <c r="C31" s="55"/>
      <c r="D31" s="151"/>
      <c r="E31" s="151"/>
      <c r="F31" s="151"/>
      <c r="G31" s="152"/>
      <c r="H31" s="42"/>
      <c r="I31" s="67"/>
      <c r="J31" s="34"/>
      <c r="K31" s="34"/>
      <c r="L31" s="34"/>
    </row>
    <row r="32" spans="1:12" ht="12.75">
      <c r="A32" s="147"/>
      <c r="B32" s="148"/>
      <c r="C32" s="148"/>
      <c r="D32" s="149"/>
      <c r="E32" s="147"/>
      <c r="F32" s="148"/>
      <c r="G32" s="148"/>
      <c r="H32" s="150"/>
      <c r="I32" s="117"/>
      <c r="J32" s="34"/>
      <c r="K32" s="34"/>
      <c r="L32" s="34"/>
    </row>
    <row r="33" spans="1:12" ht="12.75">
      <c r="A33" s="50"/>
      <c r="B33" s="51"/>
      <c r="C33" s="55"/>
      <c r="D33" s="66"/>
      <c r="E33" s="66"/>
      <c r="F33" s="66"/>
      <c r="G33" s="48"/>
      <c r="H33" s="42"/>
      <c r="I33" s="68"/>
      <c r="J33" s="34"/>
      <c r="K33" s="34"/>
      <c r="L33" s="34"/>
    </row>
    <row r="34" spans="1:12" ht="12.75">
      <c r="A34" s="147"/>
      <c r="B34" s="148"/>
      <c r="C34" s="148"/>
      <c r="D34" s="149"/>
      <c r="E34" s="147"/>
      <c r="F34" s="148"/>
      <c r="G34" s="148"/>
      <c r="H34" s="150"/>
      <c r="I34" s="117"/>
      <c r="J34" s="34"/>
      <c r="K34" s="34"/>
      <c r="L34" s="34"/>
    </row>
    <row r="35" spans="1:12" ht="12.75">
      <c r="A35" s="50"/>
      <c r="B35" s="51"/>
      <c r="C35" s="55"/>
      <c r="D35" s="66"/>
      <c r="E35" s="66"/>
      <c r="F35" s="66"/>
      <c r="G35" s="48"/>
      <c r="H35" s="42"/>
      <c r="I35" s="68"/>
      <c r="J35" s="34"/>
      <c r="K35" s="34"/>
      <c r="L35" s="34"/>
    </row>
    <row r="36" spans="1:12" ht="12.75">
      <c r="A36" s="147"/>
      <c r="B36" s="148"/>
      <c r="C36" s="148"/>
      <c r="D36" s="149"/>
      <c r="E36" s="147"/>
      <c r="F36" s="148"/>
      <c r="G36" s="148"/>
      <c r="H36" s="150"/>
      <c r="I36" s="117"/>
      <c r="J36" s="34"/>
      <c r="K36" s="34"/>
      <c r="L36" s="34"/>
    </row>
    <row r="37" spans="1:12" ht="12.75">
      <c r="A37" s="69"/>
      <c r="B37" s="70"/>
      <c r="C37" s="153"/>
      <c r="D37" s="154"/>
      <c r="E37" s="42"/>
      <c r="F37" s="153"/>
      <c r="G37" s="154"/>
      <c r="H37" s="42"/>
      <c r="I37" s="47"/>
      <c r="J37" s="34"/>
      <c r="K37" s="34"/>
      <c r="L37" s="34"/>
    </row>
    <row r="38" spans="1:12" ht="12.75">
      <c r="A38" s="147"/>
      <c r="B38" s="148"/>
      <c r="C38" s="148"/>
      <c r="D38" s="149"/>
      <c r="E38" s="147"/>
      <c r="F38" s="148"/>
      <c r="G38" s="148"/>
      <c r="H38" s="150"/>
      <c r="I38" s="117"/>
      <c r="J38" s="34"/>
      <c r="K38" s="34"/>
      <c r="L38" s="34"/>
    </row>
    <row r="39" spans="1:12" ht="12.75">
      <c r="A39" s="69"/>
      <c r="B39" s="70"/>
      <c r="C39" s="71"/>
      <c r="D39" s="72"/>
      <c r="E39" s="42"/>
      <c r="F39" s="71"/>
      <c r="G39" s="72"/>
      <c r="H39" s="42"/>
      <c r="I39" s="47"/>
      <c r="J39" s="34"/>
      <c r="K39" s="34"/>
      <c r="L39" s="34"/>
    </row>
    <row r="40" spans="1:12" ht="12.75">
      <c r="A40" s="147"/>
      <c r="B40" s="148"/>
      <c r="C40" s="148"/>
      <c r="D40" s="149"/>
      <c r="E40" s="147"/>
      <c r="F40" s="148"/>
      <c r="G40" s="148"/>
      <c r="H40" s="150"/>
      <c r="I40" s="117"/>
      <c r="J40" s="34"/>
      <c r="K40" s="34"/>
      <c r="L40" s="34"/>
    </row>
    <row r="41" spans="1:12" ht="12.75">
      <c r="A41" s="73"/>
      <c r="B41" s="34"/>
      <c r="C41" s="34"/>
      <c r="D41" s="34"/>
      <c r="E41" s="74"/>
      <c r="F41" s="34"/>
      <c r="G41" s="34"/>
      <c r="H41" s="75"/>
      <c r="I41" s="76"/>
      <c r="J41" s="34"/>
      <c r="K41" s="34"/>
      <c r="L41" s="34"/>
    </row>
    <row r="42" spans="1:12" ht="12.75">
      <c r="A42" s="69"/>
      <c r="B42" s="70"/>
      <c r="C42" s="71"/>
      <c r="D42" s="72"/>
      <c r="E42" s="42"/>
      <c r="F42" s="71"/>
      <c r="G42" s="72"/>
      <c r="H42" s="42"/>
      <c r="I42" s="47"/>
      <c r="J42" s="34"/>
      <c r="K42" s="34"/>
      <c r="L42" s="34"/>
    </row>
    <row r="43" spans="1:12" ht="12.75">
      <c r="A43" s="77"/>
      <c r="B43" s="78"/>
      <c r="C43" s="78"/>
      <c r="D43" s="54"/>
      <c r="E43" s="54"/>
      <c r="F43" s="78"/>
      <c r="G43" s="54"/>
      <c r="H43" s="54"/>
      <c r="I43" s="79"/>
      <c r="J43" s="34"/>
      <c r="K43" s="34"/>
      <c r="L43" s="34"/>
    </row>
    <row r="44" spans="1:12" ht="12.75">
      <c r="A44" s="113" t="s">
        <v>233</v>
      </c>
      <c r="B44" s="156"/>
      <c r="C44" s="150"/>
      <c r="D44" s="117"/>
      <c r="E44" s="42"/>
      <c r="F44" s="157"/>
      <c r="G44" s="148"/>
      <c r="H44" s="148"/>
      <c r="I44" s="149"/>
      <c r="J44" s="34"/>
      <c r="K44" s="34"/>
      <c r="L44" s="34"/>
    </row>
    <row r="45" spans="1:12" ht="12.75">
      <c r="A45" s="69"/>
      <c r="B45" s="70"/>
      <c r="C45" s="153"/>
      <c r="D45" s="154"/>
      <c r="E45" s="42"/>
      <c r="F45" s="153"/>
      <c r="G45" s="155"/>
      <c r="H45" s="80"/>
      <c r="I45" s="81"/>
      <c r="J45" s="34"/>
      <c r="K45" s="34"/>
      <c r="L45" s="34"/>
    </row>
    <row r="46" spans="1:12" ht="12.75">
      <c r="A46" s="113" t="s">
        <v>234</v>
      </c>
      <c r="B46" s="156"/>
      <c r="C46" s="130" t="s">
        <v>295</v>
      </c>
      <c r="D46" s="175"/>
      <c r="E46" s="175"/>
      <c r="F46" s="175"/>
      <c r="G46" s="175"/>
      <c r="H46" s="175"/>
      <c r="I46" s="176"/>
      <c r="J46" s="34"/>
      <c r="K46" s="34"/>
      <c r="L46" s="34"/>
    </row>
    <row r="47" spans="1:12" ht="12.75">
      <c r="A47" s="50"/>
      <c r="B47" s="51"/>
      <c r="C47" s="55" t="s">
        <v>235</v>
      </c>
      <c r="D47" s="42"/>
      <c r="E47" s="42"/>
      <c r="F47" s="42"/>
      <c r="G47" s="42"/>
      <c r="H47" s="42"/>
      <c r="I47" s="47"/>
      <c r="J47" s="34"/>
      <c r="K47" s="34"/>
      <c r="L47" s="34"/>
    </row>
    <row r="48" spans="1:12" ht="12.75">
      <c r="A48" s="113" t="s">
        <v>236</v>
      </c>
      <c r="B48" s="156"/>
      <c r="C48" s="177" t="s">
        <v>296</v>
      </c>
      <c r="D48" s="164"/>
      <c r="E48" s="165"/>
      <c r="F48" s="42"/>
      <c r="G48" s="58" t="s">
        <v>237</v>
      </c>
      <c r="H48" s="166" t="s">
        <v>297</v>
      </c>
      <c r="I48" s="165"/>
      <c r="J48" s="34"/>
      <c r="K48" s="34"/>
      <c r="L48" s="34"/>
    </row>
    <row r="49" spans="1:12" ht="12.75">
      <c r="A49" s="50"/>
      <c r="B49" s="51"/>
      <c r="C49" s="55"/>
      <c r="D49" s="42"/>
      <c r="E49" s="42"/>
      <c r="F49" s="42"/>
      <c r="G49" s="42"/>
      <c r="H49" s="42"/>
      <c r="I49" s="47"/>
      <c r="J49" s="34"/>
      <c r="K49" s="34"/>
      <c r="L49" s="34"/>
    </row>
    <row r="50" spans="1:12" ht="12.75">
      <c r="A50" s="113" t="s">
        <v>223</v>
      </c>
      <c r="B50" s="156"/>
      <c r="C50" s="163" t="s">
        <v>298</v>
      </c>
      <c r="D50" s="164"/>
      <c r="E50" s="164"/>
      <c r="F50" s="164"/>
      <c r="G50" s="164"/>
      <c r="H50" s="164"/>
      <c r="I50" s="165"/>
      <c r="J50" s="34"/>
      <c r="K50" s="34"/>
      <c r="L50" s="34"/>
    </row>
    <row r="51" spans="1:12" ht="12.75">
      <c r="A51" s="50"/>
      <c r="B51" s="51"/>
      <c r="C51" s="42"/>
      <c r="D51" s="42"/>
      <c r="E51" s="42"/>
      <c r="F51" s="42"/>
      <c r="G51" s="42"/>
      <c r="H51" s="42"/>
      <c r="I51" s="47"/>
      <c r="J51" s="34"/>
      <c r="K51" s="34"/>
      <c r="L51" s="34"/>
    </row>
    <row r="52" spans="1:12" ht="12.75">
      <c r="A52" s="124" t="s">
        <v>238</v>
      </c>
      <c r="B52" s="125"/>
      <c r="C52" s="166" t="s">
        <v>303</v>
      </c>
      <c r="D52" s="164"/>
      <c r="E52" s="164"/>
      <c r="F52" s="164"/>
      <c r="G52" s="164"/>
      <c r="H52" s="164"/>
      <c r="I52" s="132"/>
      <c r="J52" s="34"/>
      <c r="K52" s="34"/>
      <c r="L52" s="34"/>
    </row>
    <row r="53" spans="1:12" ht="12.75">
      <c r="A53" s="82"/>
      <c r="B53" s="54"/>
      <c r="C53" s="174" t="s">
        <v>239</v>
      </c>
      <c r="D53" s="174"/>
      <c r="E53" s="174"/>
      <c r="F53" s="174"/>
      <c r="G53" s="174"/>
      <c r="H53" s="174"/>
      <c r="I53" s="83"/>
      <c r="J53" s="34"/>
      <c r="K53" s="34"/>
      <c r="L53" s="34"/>
    </row>
    <row r="54" spans="1:12" ht="12.75">
      <c r="A54" s="82"/>
      <c r="B54" s="54"/>
      <c r="C54" s="39"/>
      <c r="D54" s="39"/>
      <c r="E54" s="39"/>
      <c r="F54" s="39"/>
      <c r="G54" s="39"/>
      <c r="H54" s="39"/>
      <c r="I54" s="83"/>
      <c r="J54" s="34"/>
      <c r="K54" s="34"/>
      <c r="L54" s="34"/>
    </row>
    <row r="55" spans="1:12" ht="12.75">
      <c r="A55" s="82"/>
      <c r="B55" s="167" t="s">
        <v>240</v>
      </c>
      <c r="C55" s="168"/>
      <c r="D55" s="168"/>
      <c r="E55" s="168"/>
      <c r="F55" s="84"/>
      <c r="G55" s="84"/>
      <c r="H55" s="84"/>
      <c r="I55" s="85"/>
      <c r="J55" s="34"/>
      <c r="K55" s="34"/>
      <c r="L55" s="34"/>
    </row>
    <row r="56" spans="1:12" ht="12.75">
      <c r="A56" s="82"/>
      <c r="B56" s="169" t="s">
        <v>282</v>
      </c>
      <c r="C56" s="170"/>
      <c r="D56" s="170"/>
      <c r="E56" s="170"/>
      <c r="F56" s="170"/>
      <c r="G56" s="170"/>
      <c r="H56" s="170"/>
      <c r="I56" s="171"/>
      <c r="J56" s="34"/>
      <c r="K56" s="34"/>
      <c r="L56" s="34"/>
    </row>
    <row r="57" spans="1:12" ht="12.75">
      <c r="A57" s="82"/>
      <c r="B57" s="89" t="s">
        <v>283</v>
      </c>
      <c r="C57" s="87"/>
      <c r="D57" s="87"/>
      <c r="E57" s="87"/>
      <c r="F57" s="87"/>
      <c r="G57" s="87"/>
      <c r="H57" s="87"/>
      <c r="I57" s="88"/>
      <c r="J57" s="34"/>
      <c r="K57" s="34"/>
      <c r="L57" s="34"/>
    </row>
    <row r="58" spans="1:12" ht="12.75">
      <c r="A58" s="82"/>
      <c r="B58" s="169" t="s">
        <v>270</v>
      </c>
      <c r="C58" s="170"/>
      <c r="D58" s="170"/>
      <c r="E58" s="170"/>
      <c r="F58" s="170"/>
      <c r="G58" s="170"/>
      <c r="H58" s="170"/>
      <c r="I58" s="171"/>
      <c r="J58" s="34"/>
      <c r="K58" s="34"/>
      <c r="L58" s="34"/>
    </row>
    <row r="59" spans="1:12" ht="12.75">
      <c r="A59" s="82"/>
      <c r="I59" s="90"/>
      <c r="J59" s="34"/>
      <c r="K59" s="34"/>
      <c r="L59" s="34"/>
    </row>
    <row r="60" spans="1:12" ht="12.75">
      <c r="A60" s="82"/>
      <c r="B60" s="86"/>
      <c r="C60" s="87"/>
      <c r="D60" s="87"/>
      <c r="E60" s="87"/>
      <c r="F60" s="87"/>
      <c r="G60" s="87"/>
      <c r="H60" s="87"/>
      <c r="I60" s="88"/>
      <c r="J60" s="34"/>
      <c r="K60" s="34"/>
      <c r="L60" s="34"/>
    </row>
    <row r="61" spans="1:12" ht="13.5" thickBot="1">
      <c r="A61" s="91" t="s">
        <v>241</v>
      </c>
      <c r="B61" s="42"/>
      <c r="C61" s="42"/>
      <c r="D61" s="42"/>
      <c r="E61" s="42"/>
      <c r="F61" s="42"/>
      <c r="G61" s="92"/>
      <c r="H61" s="93"/>
      <c r="I61" s="94"/>
      <c r="J61" s="34"/>
      <c r="K61" s="34"/>
      <c r="L61" s="34"/>
    </row>
    <row r="62" spans="1:12" ht="12.75">
      <c r="A62" s="41"/>
      <c r="B62" s="42"/>
      <c r="C62" s="42"/>
      <c r="D62" s="42"/>
      <c r="E62" s="54" t="s">
        <v>242</v>
      </c>
      <c r="F62" s="34"/>
      <c r="G62" s="158" t="s">
        <v>243</v>
      </c>
      <c r="H62" s="159"/>
      <c r="I62" s="160"/>
      <c r="J62" s="34"/>
      <c r="K62" s="34"/>
      <c r="L62" s="34"/>
    </row>
    <row r="63" spans="1:12" ht="12.75">
      <c r="A63" s="95"/>
      <c r="B63" s="96"/>
      <c r="C63" s="97"/>
      <c r="D63" s="97"/>
      <c r="E63" s="97"/>
      <c r="F63" s="97"/>
      <c r="G63" s="161"/>
      <c r="H63" s="162"/>
      <c r="I63" s="98"/>
      <c r="J63" s="34"/>
      <c r="K63" s="34"/>
      <c r="L63" s="34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uprava@jadran-crikvenica.hr"/>
    <hyperlink ref="C20" r:id="rId2" display="www.jadran-crikvenica.hr"/>
    <hyperlink ref="C50" r:id="rId3" display="financije@jadran-crikvenic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1">
      <selection activeCell="J41" sqref="J41"/>
    </sheetView>
  </sheetViews>
  <sheetFormatPr defaultColWidth="9.140625" defaultRowHeight="12.75"/>
  <cols>
    <col min="10" max="10" width="15.8515625" style="0" bestFit="1" customWidth="1"/>
    <col min="11" max="11" width="13.7109375" style="0" bestFit="1" customWidth="1"/>
    <col min="13" max="13" width="11.140625" style="0" bestFit="1" customWidth="1"/>
  </cols>
  <sheetData>
    <row r="1" spans="1:11" ht="12.75" customHeight="1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 customHeight="1">
      <c r="A2" s="179" t="s">
        <v>304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2.75">
      <c r="A3" s="181" t="s">
        <v>299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</row>
    <row r="4" spans="1:11" ht="21">
      <c r="A4" s="184" t="s">
        <v>50</v>
      </c>
      <c r="B4" s="185"/>
      <c r="C4" s="185"/>
      <c r="D4" s="185"/>
      <c r="E4" s="185"/>
      <c r="F4" s="185"/>
      <c r="G4" s="185"/>
      <c r="H4" s="186"/>
      <c r="I4" s="13" t="s">
        <v>244</v>
      </c>
      <c r="J4" s="14" t="s">
        <v>279</v>
      </c>
      <c r="K4" s="15" t="s">
        <v>280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12">
        <v>2</v>
      </c>
      <c r="J5" s="11">
        <v>3</v>
      </c>
      <c r="K5" s="11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51</v>
      </c>
      <c r="B7" s="192"/>
      <c r="C7" s="192"/>
      <c r="D7" s="192"/>
      <c r="E7" s="192"/>
      <c r="F7" s="192"/>
      <c r="G7" s="192"/>
      <c r="H7" s="193"/>
      <c r="I7" s="3">
        <v>1</v>
      </c>
      <c r="J7" s="5"/>
      <c r="K7" s="5"/>
    </row>
    <row r="8" spans="1:11" ht="12.75">
      <c r="A8" s="194" t="s">
        <v>8</v>
      </c>
      <c r="B8" s="195"/>
      <c r="C8" s="195"/>
      <c r="D8" s="195"/>
      <c r="E8" s="195"/>
      <c r="F8" s="195"/>
      <c r="G8" s="195"/>
      <c r="H8" s="196"/>
      <c r="I8" s="1">
        <v>2</v>
      </c>
      <c r="J8" s="26">
        <f>+J9+J16+J26+J35+J39</f>
        <v>634132150</v>
      </c>
      <c r="K8" s="26">
        <f>+K9+K16+K26+K35+K39</f>
        <v>695857790</v>
      </c>
    </row>
    <row r="9" spans="1:11" ht="12.75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9">
        <f>+J11+J14</f>
        <v>196720</v>
      </c>
      <c r="K9" s="9">
        <f>+K11+K14</f>
        <v>182982</v>
      </c>
    </row>
    <row r="10" spans="1:11" ht="12.75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6"/>
      <c r="K10" s="6"/>
    </row>
    <row r="11" spans="1:11" ht="12.75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6">
        <v>196720</v>
      </c>
      <c r="K11" s="6">
        <v>182982</v>
      </c>
    </row>
    <row r="12" spans="1:11" ht="12.75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6"/>
      <c r="K12" s="6"/>
    </row>
    <row r="13" spans="1:11" ht="12.75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6"/>
      <c r="K13" s="6"/>
    </row>
    <row r="14" spans="1:11" ht="12.75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6">
        <v>0</v>
      </c>
      <c r="K14" s="6">
        <v>0</v>
      </c>
    </row>
    <row r="15" spans="1:11" ht="12.75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6"/>
      <c r="K15" s="6"/>
    </row>
    <row r="16" spans="1:11" ht="12.75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9">
        <f>SUM(J17:J24)</f>
        <v>630388719</v>
      </c>
      <c r="K16" s="9">
        <f>+K17+K18+K19+K20+K23</f>
        <v>625131906</v>
      </c>
    </row>
    <row r="17" spans="1:13" ht="12.75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6">
        <v>298373064</v>
      </c>
      <c r="K17" s="6">
        <v>298373064</v>
      </c>
      <c r="M17" s="31"/>
    </row>
    <row r="18" spans="1:11" ht="12.75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6">
        <v>301254714</v>
      </c>
      <c r="K18" s="6">
        <v>293486253</v>
      </c>
    </row>
    <row r="19" spans="1:11" ht="12.75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6">
        <v>29023878</v>
      </c>
      <c r="K19" s="6">
        <v>27978442</v>
      </c>
    </row>
    <row r="20" spans="1:11" ht="12.75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6">
        <v>258176</v>
      </c>
      <c r="K20" s="6">
        <v>192281</v>
      </c>
    </row>
    <row r="21" spans="1:11" ht="12.75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6"/>
      <c r="K21" s="6"/>
    </row>
    <row r="22" spans="1:11" ht="12.75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6"/>
      <c r="K22" s="6"/>
    </row>
    <row r="23" spans="1:11" ht="12.75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6">
        <v>1478887</v>
      </c>
      <c r="K23" s="6">
        <v>5101866</v>
      </c>
    </row>
    <row r="24" spans="1:11" ht="12.75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6"/>
      <c r="K24" s="6"/>
    </row>
    <row r="25" spans="1:11" ht="12.75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6"/>
      <c r="K25" s="6"/>
    </row>
    <row r="26" spans="1:11" ht="12.75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9">
        <v>3212240</v>
      </c>
      <c r="K26" s="9">
        <f>+K27</f>
        <v>70208431</v>
      </c>
    </row>
    <row r="27" spans="1:11" ht="12.75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6"/>
      <c r="K27" s="6">
        <v>70208431</v>
      </c>
    </row>
    <row r="28" spans="1:11" ht="12.75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6"/>
      <c r="K28" s="6"/>
    </row>
    <row r="29" spans="1:11" ht="12.75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6"/>
      <c r="K29" s="6"/>
    </row>
    <row r="30" spans="1:11" ht="12.75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6"/>
      <c r="K30" s="6"/>
    </row>
    <row r="31" spans="1:11" ht="12.75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6"/>
      <c r="K31" s="6"/>
    </row>
    <row r="32" spans="1:11" ht="12.75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6"/>
      <c r="K32" s="6"/>
    </row>
    <row r="33" spans="1:11" ht="12.75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6">
        <v>3212240</v>
      </c>
      <c r="K33" s="6">
        <v>0</v>
      </c>
    </row>
    <row r="34" spans="1:11" ht="12.75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6"/>
      <c r="K34" s="6"/>
    </row>
    <row r="35" spans="1:11" ht="12.75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9">
        <v>0</v>
      </c>
      <c r="K35" s="9">
        <v>0</v>
      </c>
    </row>
    <row r="36" spans="1:11" ht="12.75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6"/>
      <c r="K36" s="6"/>
    </row>
    <row r="37" spans="1:11" ht="12.75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6"/>
      <c r="K37" s="6"/>
    </row>
    <row r="38" spans="1:11" ht="12.75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6"/>
      <c r="K38" s="6"/>
    </row>
    <row r="39" spans="1:11" ht="12.75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6">
        <v>334471</v>
      </c>
      <c r="K39" s="6">
        <v>334471</v>
      </c>
    </row>
    <row r="40" spans="1:11" ht="12.75">
      <c r="A40" s="194" t="s">
        <v>206</v>
      </c>
      <c r="B40" s="195"/>
      <c r="C40" s="195"/>
      <c r="D40" s="195"/>
      <c r="E40" s="195"/>
      <c r="F40" s="195"/>
      <c r="G40" s="195"/>
      <c r="H40" s="196"/>
      <c r="I40" s="1">
        <v>34</v>
      </c>
      <c r="J40" s="26">
        <f>+J41+J49+J56+J64</f>
        <v>6402498</v>
      </c>
      <c r="K40" s="26">
        <f>+K41+K49+K56+K64</f>
        <v>129369937</v>
      </c>
    </row>
    <row r="41" spans="1:11" ht="12.75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9">
        <f>+J42+J45</f>
        <v>461667</v>
      </c>
      <c r="K41" s="9">
        <f>+K42+K45</f>
        <v>452470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6">
        <v>448206</v>
      </c>
      <c r="K42" s="6">
        <v>429856</v>
      </c>
    </row>
    <row r="43" spans="1:11" ht="12.75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6"/>
      <c r="K43" s="6"/>
    </row>
    <row r="44" spans="1:11" ht="12.75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6"/>
      <c r="K44" s="6"/>
    </row>
    <row r="45" spans="1:11" ht="12.75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6">
        <v>13461</v>
      </c>
      <c r="K45" s="6">
        <v>22614</v>
      </c>
    </row>
    <row r="46" spans="1:11" ht="12.75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6"/>
      <c r="K46" s="6"/>
    </row>
    <row r="47" spans="1:11" ht="12.75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6"/>
      <c r="K47" s="6"/>
    </row>
    <row r="48" spans="1:11" ht="12.75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6"/>
      <c r="K48" s="6"/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9">
        <f>+J51+J53+J54+J55</f>
        <v>3288361</v>
      </c>
      <c r="K49" s="9">
        <f>+K51+K53+K54+K55</f>
        <v>3415303</v>
      </c>
    </row>
    <row r="50" spans="1:11" ht="12.75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6"/>
      <c r="K50" s="6"/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6">
        <v>840228</v>
      </c>
      <c r="K51" s="6">
        <v>1849452</v>
      </c>
    </row>
    <row r="52" spans="1:11" ht="12.75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6"/>
      <c r="K52" s="6"/>
    </row>
    <row r="53" spans="1:11" ht="12.75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6">
        <v>36495</v>
      </c>
      <c r="K53" s="6">
        <v>36444</v>
      </c>
    </row>
    <row r="54" spans="1:11" ht="12.75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6">
        <v>1172009</v>
      </c>
      <c r="K54" s="6">
        <v>319462</v>
      </c>
    </row>
    <row r="55" spans="1:11" ht="12.75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6">
        <v>1239629</v>
      </c>
      <c r="K55" s="6">
        <v>1209945</v>
      </c>
    </row>
    <row r="56" spans="1:11" ht="12.75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9">
        <f>+J62</f>
        <v>0</v>
      </c>
      <c r="K56" s="9">
        <f>+K62</f>
        <v>0</v>
      </c>
    </row>
    <row r="57" spans="1:11" ht="12.75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6"/>
      <c r="K57" s="6"/>
    </row>
    <row r="58" spans="1:11" ht="12.75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6"/>
      <c r="K58" s="6"/>
    </row>
    <row r="59" spans="1:11" ht="12.75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6"/>
      <c r="K59" s="6"/>
    </row>
    <row r="60" spans="1:11" ht="12.75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6"/>
      <c r="K60" s="6"/>
    </row>
    <row r="61" spans="1:11" ht="12.75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6"/>
      <c r="K61" s="6"/>
    </row>
    <row r="62" spans="1:11" ht="12.75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6">
        <v>0</v>
      </c>
      <c r="K62" s="6">
        <v>0</v>
      </c>
    </row>
    <row r="63" spans="1:11" ht="12.75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6"/>
      <c r="K63" s="6"/>
    </row>
    <row r="64" spans="1:11" ht="12.75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6">
        <v>2652470</v>
      </c>
      <c r="K64" s="6">
        <v>125502164</v>
      </c>
    </row>
    <row r="65" spans="1:11" ht="12.75">
      <c r="A65" s="194" t="s">
        <v>47</v>
      </c>
      <c r="B65" s="195"/>
      <c r="C65" s="195"/>
      <c r="D65" s="195"/>
      <c r="E65" s="195"/>
      <c r="F65" s="195"/>
      <c r="G65" s="195"/>
      <c r="H65" s="196"/>
      <c r="I65" s="1">
        <v>59</v>
      </c>
      <c r="J65" s="25">
        <v>1831193</v>
      </c>
      <c r="K65" s="25">
        <v>1315868</v>
      </c>
    </row>
    <row r="66" spans="1:13" ht="12.75">
      <c r="A66" s="194" t="s">
        <v>207</v>
      </c>
      <c r="B66" s="195"/>
      <c r="C66" s="195"/>
      <c r="D66" s="195"/>
      <c r="E66" s="195"/>
      <c r="F66" s="195"/>
      <c r="G66" s="195"/>
      <c r="H66" s="196"/>
      <c r="I66" s="1">
        <v>60</v>
      </c>
      <c r="J66" s="26">
        <f>+J7+J8+J40+J65</f>
        <v>642365841</v>
      </c>
      <c r="K66" s="26">
        <f>+K7+K8+K40+K65</f>
        <v>826543595</v>
      </c>
      <c r="M66" s="31"/>
    </row>
    <row r="67" spans="1:11" ht="12.75">
      <c r="A67" s="200" t="s">
        <v>82</v>
      </c>
      <c r="B67" s="201"/>
      <c r="C67" s="201"/>
      <c r="D67" s="201"/>
      <c r="E67" s="201"/>
      <c r="F67" s="201"/>
      <c r="G67" s="201"/>
      <c r="H67" s="202"/>
      <c r="I67" s="4">
        <v>61</v>
      </c>
      <c r="J67" s="7"/>
      <c r="K67" s="7"/>
    </row>
    <row r="68" spans="1:11" ht="12.75">
      <c r="A68" s="203" t="s">
        <v>49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5"/>
    </row>
    <row r="69" spans="1:11" ht="12.75">
      <c r="A69" s="191" t="s">
        <v>160</v>
      </c>
      <c r="B69" s="192"/>
      <c r="C69" s="192"/>
      <c r="D69" s="192"/>
      <c r="E69" s="192"/>
      <c r="F69" s="192"/>
      <c r="G69" s="192"/>
      <c r="H69" s="193"/>
      <c r="I69" s="3">
        <v>62</v>
      </c>
      <c r="J69" s="23">
        <f>+J70+J71+J79++J83-J84</f>
        <v>524073513</v>
      </c>
      <c r="K69" s="23">
        <f>+K70+K71+K79++K83-K84+K78</f>
        <v>720724798</v>
      </c>
    </row>
    <row r="70" spans="1:13" ht="12.75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6">
        <v>491316690</v>
      </c>
      <c r="K70" s="6">
        <v>482507730</v>
      </c>
      <c r="M70" s="31"/>
    </row>
    <row r="71" spans="1:11" ht="12.75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6">
        <v>25401322</v>
      </c>
      <c r="K71" s="6">
        <v>25401322</v>
      </c>
    </row>
    <row r="72" spans="1:11" ht="12.75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9">
        <v>0</v>
      </c>
      <c r="K72" s="9"/>
    </row>
    <row r="73" spans="1:13" ht="12.75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6"/>
      <c r="K73" s="6"/>
      <c r="M73" s="31"/>
    </row>
    <row r="74" spans="1:13" ht="12.75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6"/>
      <c r="K74" s="6"/>
      <c r="M74" s="31"/>
    </row>
    <row r="75" spans="1:11" ht="12.75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6"/>
      <c r="K75" s="6"/>
    </row>
    <row r="76" spans="1:11" ht="12.75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6"/>
      <c r="K76" s="6"/>
    </row>
    <row r="77" spans="1:11" ht="12.75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6"/>
      <c r="K77" s="6"/>
    </row>
    <row r="78" spans="1:11" ht="12.75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25"/>
      <c r="K78" s="25">
        <v>208809600</v>
      </c>
    </row>
    <row r="79" spans="1:11" ht="12.75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26">
        <f>+J80</f>
        <v>11586151</v>
      </c>
      <c r="K79" s="26">
        <f>+K80</f>
        <v>3718510</v>
      </c>
    </row>
    <row r="80" spans="1:11" ht="12.75">
      <c r="A80" s="206" t="s">
        <v>138</v>
      </c>
      <c r="B80" s="207"/>
      <c r="C80" s="207"/>
      <c r="D80" s="207"/>
      <c r="E80" s="207"/>
      <c r="F80" s="207"/>
      <c r="G80" s="207"/>
      <c r="H80" s="208"/>
      <c r="I80" s="1">
        <v>73</v>
      </c>
      <c r="J80" s="6">
        <v>11586151</v>
      </c>
      <c r="K80" s="6">
        <v>3718510</v>
      </c>
    </row>
    <row r="81" spans="1:11" ht="12.75">
      <c r="A81" s="206" t="s">
        <v>139</v>
      </c>
      <c r="B81" s="207"/>
      <c r="C81" s="207"/>
      <c r="D81" s="207"/>
      <c r="E81" s="207"/>
      <c r="F81" s="207"/>
      <c r="G81" s="207"/>
      <c r="H81" s="208"/>
      <c r="I81" s="1">
        <v>74</v>
      </c>
      <c r="J81" s="6"/>
      <c r="K81" s="6"/>
    </row>
    <row r="82" spans="1:11" ht="12.75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26">
        <f>+J84</f>
        <v>4230650</v>
      </c>
      <c r="K82" s="26">
        <f>+K83</f>
        <v>287636</v>
      </c>
    </row>
    <row r="83" spans="1:11" ht="12.75">
      <c r="A83" s="206" t="s">
        <v>140</v>
      </c>
      <c r="B83" s="207"/>
      <c r="C83" s="207"/>
      <c r="D83" s="207"/>
      <c r="E83" s="207"/>
      <c r="F83" s="207"/>
      <c r="G83" s="207"/>
      <c r="H83" s="208"/>
      <c r="I83" s="1">
        <v>76</v>
      </c>
      <c r="J83" s="6"/>
      <c r="K83" s="6">
        <v>287636</v>
      </c>
    </row>
    <row r="84" spans="1:11" ht="12.75">
      <c r="A84" s="206" t="s">
        <v>141</v>
      </c>
      <c r="B84" s="207"/>
      <c r="C84" s="207"/>
      <c r="D84" s="207"/>
      <c r="E84" s="207"/>
      <c r="F84" s="207"/>
      <c r="G84" s="207"/>
      <c r="H84" s="208"/>
      <c r="I84" s="1">
        <v>77</v>
      </c>
      <c r="J84" s="6">
        <v>4230650</v>
      </c>
      <c r="K84" s="28"/>
    </row>
    <row r="85" spans="1:11" ht="12.75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6"/>
      <c r="K85" s="6"/>
    </row>
    <row r="86" spans="1:11" ht="12.75">
      <c r="A86" s="194" t="s">
        <v>13</v>
      </c>
      <c r="B86" s="195"/>
      <c r="C86" s="195"/>
      <c r="D86" s="195"/>
      <c r="E86" s="195"/>
      <c r="F86" s="195"/>
      <c r="G86" s="195"/>
      <c r="H86" s="196"/>
      <c r="I86" s="1">
        <v>79</v>
      </c>
      <c r="J86" s="26">
        <f>+J87+J89</f>
        <v>885032</v>
      </c>
      <c r="K86" s="26">
        <f>+K87+K89</f>
        <v>928904</v>
      </c>
    </row>
    <row r="87" spans="1:11" ht="12.75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6">
        <v>438542</v>
      </c>
      <c r="K87" s="6">
        <v>482414</v>
      </c>
    </row>
    <row r="88" spans="1:11" ht="12.75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6"/>
      <c r="K88" s="6"/>
    </row>
    <row r="89" spans="1:11" ht="12.75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6">
        <v>446490</v>
      </c>
      <c r="K89" s="6">
        <v>446490</v>
      </c>
    </row>
    <row r="90" spans="1:11" ht="12.75">
      <c r="A90" s="194" t="s">
        <v>14</v>
      </c>
      <c r="B90" s="195"/>
      <c r="C90" s="195"/>
      <c r="D90" s="195"/>
      <c r="E90" s="195"/>
      <c r="F90" s="195"/>
      <c r="G90" s="195"/>
      <c r="H90" s="196"/>
      <c r="I90" s="1">
        <v>83</v>
      </c>
      <c r="J90" s="26">
        <f>+J93+J98</f>
        <v>93486996</v>
      </c>
      <c r="K90" s="26">
        <f>+K93+K98</f>
        <v>75147116</v>
      </c>
    </row>
    <row r="91" spans="1:11" ht="12.75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6"/>
      <c r="K91" s="6"/>
    </row>
    <row r="92" spans="1:11" ht="12.75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6"/>
      <c r="K92" s="6"/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6">
        <v>84935655</v>
      </c>
      <c r="K93" s="6">
        <v>74875662</v>
      </c>
    </row>
    <row r="94" spans="1:11" ht="12.75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6"/>
      <c r="K94" s="6"/>
    </row>
    <row r="95" spans="1:11" ht="12.75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6"/>
      <c r="K95" s="6"/>
    </row>
    <row r="96" spans="1:11" ht="12.75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6"/>
      <c r="K96" s="6"/>
    </row>
    <row r="97" spans="1:11" ht="12.75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6"/>
      <c r="K97" s="6"/>
    </row>
    <row r="98" spans="1:11" ht="12.75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6">
        <v>8551341</v>
      </c>
      <c r="K98" s="6">
        <v>271454</v>
      </c>
    </row>
    <row r="99" spans="1:11" ht="12.75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6"/>
      <c r="K99" s="6"/>
    </row>
    <row r="100" spans="1:11" ht="12.75">
      <c r="A100" s="194" t="s">
        <v>15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26">
        <f>+J101+J102+J103+J104+J105+J106+J107+J108+J109+J110+J111+J112</f>
        <v>22065505</v>
      </c>
      <c r="K100" s="26">
        <f>+K101+K102+K103+K104+K105+K106+K107+K108+K109+K110+K111+K112</f>
        <v>27244158</v>
      </c>
    </row>
    <row r="101" spans="1:11" ht="12.75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6"/>
      <c r="K101" s="6"/>
    </row>
    <row r="102" spans="1:11" ht="12.75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6">
        <v>500946</v>
      </c>
      <c r="K102" s="6">
        <v>548861</v>
      </c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6">
        <v>4453581</v>
      </c>
      <c r="K103" s="6">
        <v>8260982</v>
      </c>
    </row>
    <row r="104" spans="1:11" ht="12.75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6">
        <v>3675372</v>
      </c>
      <c r="K104" s="6">
        <v>3080903</v>
      </c>
    </row>
    <row r="105" spans="1:11" ht="12.75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6">
        <v>9767460</v>
      </c>
      <c r="K105" s="6">
        <v>9690179</v>
      </c>
    </row>
    <row r="106" spans="1:11" ht="12.75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6"/>
      <c r="K106" s="6"/>
    </row>
    <row r="107" spans="1:11" ht="12.75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6"/>
      <c r="K107" s="6"/>
    </row>
    <row r="108" spans="1:11" ht="12.75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6">
        <v>1297399</v>
      </c>
      <c r="K108" s="6">
        <v>1692534</v>
      </c>
    </row>
    <row r="109" spans="1:11" ht="12.75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6">
        <v>1057945</v>
      </c>
      <c r="K109" s="6">
        <v>1432237</v>
      </c>
    </row>
    <row r="110" spans="1:11" ht="12.75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6"/>
      <c r="K110" s="6"/>
    </row>
    <row r="111" spans="1:11" ht="12.75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6"/>
      <c r="K111" s="6"/>
    </row>
    <row r="112" spans="1:11" ht="12.75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6">
        <v>1312802</v>
      </c>
      <c r="K112" s="6">
        <v>2538462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25">
        <v>1854795</v>
      </c>
      <c r="K113" s="25">
        <v>2498619</v>
      </c>
    </row>
    <row r="114" spans="1:13" ht="12.75">
      <c r="A114" s="194" t="s">
        <v>19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26">
        <f>+J69+J86+J90+J100+J113</f>
        <v>642365841</v>
      </c>
      <c r="K114" s="26">
        <f>+K69+K86+K90+K100+K113</f>
        <v>826543595</v>
      </c>
      <c r="M114" s="31"/>
    </row>
    <row r="115" spans="1:12" ht="12.75">
      <c r="A115" s="216" t="s">
        <v>48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7"/>
      <c r="K115" s="29"/>
      <c r="L115" s="30"/>
    </row>
    <row r="116" spans="1:11" ht="12.75">
      <c r="A116" s="203" t="s">
        <v>271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191" t="s">
        <v>155</v>
      </c>
      <c r="B117" s="192"/>
      <c r="C117" s="192"/>
      <c r="D117" s="192"/>
      <c r="E117" s="192"/>
      <c r="F117" s="192"/>
      <c r="G117" s="192"/>
      <c r="H117" s="192"/>
      <c r="I117" s="222"/>
      <c r="J117" s="222"/>
      <c r="K117" s="223"/>
    </row>
    <row r="118" spans="1:11" ht="12.7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6"/>
      <c r="K118" s="6"/>
    </row>
    <row r="119" spans="1:11" ht="12.75">
      <c r="A119" s="209" t="s">
        <v>4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7"/>
      <c r="K119" s="7"/>
    </row>
    <row r="120" spans="1:11" ht="12.75">
      <c r="A120" s="212" t="s">
        <v>272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="110" zoomScaleNormal="110" zoomScaleSheetLayoutView="100" zoomScalePageLayoutView="0" workbookViewId="0" topLeftCell="A1">
      <selection activeCell="L20" sqref="L20"/>
    </sheetView>
  </sheetViews>
  <sheetFormatPr defaultColWidth="9.140625" defaultRowHeight="12.75"/>
  <cols>
    <col min="10" max="10" width="11.00390625" style="0" customWidth="1"/>
    <col min="11" max="11" width="10.7109375" style="0" customWidth="1"/>
    <col min="12" max="12" width="10.8515625" style="0" bestFit="1" customWidth="1"/>
    <col min="13" max="13" width="11.00390625" style="0" customWidth="1"/>
    <col min="16" max="18" width="8.7109375" style="0" customWidth="1"/>
  </cols>
  <sheetData>
    <row r="1" spans="1:13" ht="12.75" customHeight="1">
      <c r="A1" s="178" t="s">
        <v>128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238" t="s">
        <v>305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41" t="s">
        <v>299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1.75">
      <c r="A4" s="240" t="s">
        <v>50</v>
      </c>
      <c r="B4" s="240"/>
      <c r="C4" s="240"/>
      <c r="D4" s="240"/>
      <c r="E4" s="240"/>
      <c r="F4" s="240"/>
      <c r="G4" s="240"/>
      <c r="H4" s="240"/>
      <c r="I4" s="13" t="s">
        <v>245</v>
      </c>
      <c r="J4" s="224" t="s">
        <v>308</v>
      </c>
      <c r="K4" s="224"/>
      <c r="L4" s="224" t="s">
        <v>309</v>
      </c>
      <c r="M4" s="224"/>
    </row>
    <row r="5" spans="1:13" ht="12.75">
      <c r="A5" s="240"/>
      <c r="B5" s="240"/>
      <c r="C5" s="240"/>
      <c r="D5" s="240"/>
      <c r="E5" s="240"/>
      <c r="F5" s="240"/>
      <c r="G5" s="240"/>
      <c r="H5" s="240"/>
      <c r="I5" s="13"/>
      <c r="J5" s="15" t="s">
        <v>275</v>
      </c>
      <c r="K5" s="15" t="s">
        <v>276</v>
      </c>
      <c r="L5" s="15" t="s">
        <v>275</v>
      </c>
      <c r="M5" s="15" t="s">
        <v>276</v>
      </c>
    </row>
    <row r="6" spans="1:13" ht="12.75">
      <c r="A6" s="224">
        <v>1</v>
      </c>
      <c r="B6" s="224"/>
      <c r="C6" s="224"/>
      <c r="D6" s="224"/>
      <c r="E6" s="224"/>
      <c r="F6" s="224"/>
      <c r="G6" s="224"/>
      <c r="H6" s="224"/>
      <c r="I6" s="18">
        <v>2</v>
      </c>
      <c r="J6" s="15">
        <v>3</v>
      </c>
      <c r="K6" s="15">
        <v>4</v>
      </c>
      <c r="L6" s="15">
        <v>5</v>
      </c>
      <c r="M6" s="15">
        <v>6</v>
      </c>
    </row>
    <row r="7" spans="1:13" ht="12.75">
      <c r="A7" s="191" t="s">
        <v>20</v>
      </c>
      <c r="B7" s="192"/>
      <c r="C7" s="192"/>
      <c r="D7" s="192"/>
      <c r="E7" s="192"/>
      <c r="F7" s="192"/>
      <c r="G7" s="192"/>
      <c r="H7" s="193"/>
      <c r="I7" s="3">
        <v>111</v>
      </c>
      <c r="J7" s="23">
        <f>+J8+J9</f>
        <v>83691077</v>
      </c>
      <c r="K7" s="23">
        <f>+K8+K9</f>
        <v>6938588</v>
      </c>
      <c r="L7" s="23">
        <f>+L8+L9</f>
        <v>91075525</v>
      </c>
      <c r="M7" s="23">
        <f>+M8+M9</f>
        <v>7946493</v>
      </c>
    </row>
    <row r="8" spans="1:13" ht="12.75">
      <c r="A8" s="194" t="s">
        <v>126</v>
      </c>
      <c r="B8" s="195"/>
      <c r="C8" s="195"/>
      <c r="D8" s="195"/>
      <c r="E8" s="195"/>
      <c r="F8" s="195"/>
      <c r="G8" s="195"/>
      <c r="H8" s="196"/>
      <c r="I8" s="1">
        <v>112</v>
      </c>
      <c r="J8" s="24">
        <v>79544559</v>
      </c>
      <c r="K8" s="25">
        <v>5809695</v>
      </c>
      <c r="L8" s="25">
        <v>86783904</v>
      </c>
      <c r="M8" s="25">
        <v>6238487</v>
      </c>
    </row>
    <row r="9" spans="1:13" ht="12.75">
      <c r="A9" s="194" t="s">
        <v>94</v>
      </c>
      <c r="B9" s="195"/>
      <c r="C9" s="195"/>
      <c r="D9" s="195"/>
      <c r="E9" s="195"/>
      <c r="F9" s="195"/>
      <c r="G9" s="195"/>
      <c r="H9" s="196"/>
      <c r="I9" s="1">
        <v>113</v>
      </c>
      <c r="J9" s="24">
        <v>4146518</v>
      </c>
      <c r="K9" s="25">
        <v>1128893</v>
      </c>
      <c r="L9" s="25">
        <v>4291621</v>
      </c>
      <c r="M9" s="25">
        <v>1708006</v>
      </c>
    </row>
    <row r="10" spans="1:13" ht="12.75">
      <c r="A10" s="194" t="s">
        <v>7</v>
      </c>
      <c r="B10" s="195"/>
      <c r="C10" s="195"/>
      <c r="D10" s="195"/>
      <c r="E10" s="195"/>
      <c r="F10" s="195"/>
      <c r="G10" s="195"/>
      <c r="H10" s="196"/>
      <c r="I10" s="1">
        <v>114</v>
      </c>
      <c r="J10" s="26">
        <f>+J11+J12+J16+J20+J21+J22+J25+J26</f>
        <v>85224132</v>
      </c>
      <c r="K10" s="26">
        <f>+K11+K12+K16+K21+K20+K22+K25+K26</f>
        <v>18771056</v>
      </c>
      <c r="L10" s="26">
        <f>+L11+L12+L16+L20+L21+L22+L25+L26</f>
        <v>89214285</v>
      </c>
      <c r="M10" s="26">
        <f>+M11+M12+M16+M20+M21+M22+M25+M26</f>
        <v>19687880</v>
      </c>
    </row>
    <row r="11" spans="1:13" ht="12.75">
      <c r="A11" s="194" t="s">
        <v>95</v>
      </c>
      <c r="B11" s="195"/>
      <c r="C11" s="195"/>
      <c r="D11" s="195"/>
      <c r="E11" s="195"/>
      <c r="F11" s="195"/>
      <c r="G11" s="195"/>
      <c r="H11" s="196"/>
      <c r="I11" s="1">
        <v>115</v>
      </c>
      <c r="J11" s="24"/>
      <c r="K11" s="25"/>
      <c r="L11" s="25"/>
      <c r="M11" s="25"/>
    </row>
    <row r="12" spans="1:16" ht="12.75">
      <c r="A12" s="194" t="s">
        <v>16</v>
      </c>
      <c r="B12" s="195"/>
      <c r="C12" s="195"/>
      <c r="D12" s="195"/>
      <c r="E12" s="195"/>
      <c r="F12" s="195"/>
      <c r="G12" s="195"/>
      <c r="H12" s="196"/>
      <c r="I12" s="1">
        <v>116</v>
      </c>
      <c r="J12" s="26">
        <f>+J13+J14+J15</f>
        <v>40255103</v>
      </c>
      <c r="K12" s="26">
        <f>+K13+K14+K15</f>
        <v>6025294</v>
      </c>
      <c r="L12" s="26">
        <f>+L13+L14+L15</f>
        <v>38583391</v>
      </c>
      <c r="M12" s="26">
        <f>+M13+M14+M15</f>
        <v>6475414</v>
      </c>
      <c r="P12" s="31"/>
    </row>
    <row r="13" spans="1:13" ht="12.75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6">
        <v>20425319</v>
      </c>
      <c r="K13" s="6">
        <v>2470954</v>
      </c>
      <c r="L13" s="6">
        <v>19532474</v>
      </c>
      <c r="M13" s="6">
        <v>2206059</v>
      </c>
    </row>
    <row r="14" spans="1:16" ht="12.75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6">
        <v>102543</v>
      </c>
      <c r="K14" s="6">
        <v>688</v>
      </c>
      <c r="L14" s="6">
        <v>230021</v>
      </c>
      <c r="M14" s="6">
        <v>74311</v>
      </c>
      <c r="P14" s="31"/>
    </row>
    <row r="15" spans="1:13" ht="12.75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6">
        <v>19727241</v>
      </c>
      <c r="K15" s="6">
        <v>3553652</v>
      </c>
      <c r="L15" s="6">
        <v>18820896</v>
      </c>
      <c r="M15" s="6">
        <v>4195044</v>
      </c>
    </row>
    <row r="16" spans="1:13" ht="12.75">
      <c r="A16" s="194" t="s">
        <v>17</v>
      </c>
      <c r="B16" s="195"/>
      <c r="C16" s="195"/>
      <c r="D16" s="195"/>
      <c r="E16" s="195"/>
      <c r="F16" s="195"/>
      <c r="G16" s="195"/>
      <c r="H16" s="196"/>
      <c r="I16" s="1">
        <v>120</v>
      </c>
      <c r="J16" s="26">
        <f>+J17+J18+J19</f>
        <v>28273270</v>
      </c>
      <c r="K16" s="26">
        <f>+K17+K18+K19</f>
        <v>7300775</v>
      </c>
      <c r="L16" s="26">
        <f>+L17+L18+L19</f>
        <v>32304179</v>
      </c>
      <c r="M16" s="26">
        <f>+M17+M18+M19</f>
        <v>8064855</v>
      </c>
    </row>
    <row r="17" spans="1:13" ht="12.75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6">
        <v>18629215</v>
      </c>
      <c r="K17" s="6">
        <v>5003911</v>
      </c>
      <c r="L17" s="6">
        <v>20917331</v>
      </c>
      <c r="M17" s="6">
        <v>5287916</v>
      </c>
    </row>
    <row r="18" spans="1:13" ht="12.75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6">
        <v>5859267</v>
      </c>
      <c r="K18" s="6">
        <v>1389856</v>
      </c>
      <c r="L18" s="6">
        <v>7127870</v>
      </c>
      <c r="M18" s="6">
        <v>1756729</v>
      </c>
    </row>
    <row r="19" spans="1:13" ht="12.75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6">
        <v>3784788</v>
      </c>
      <c r="K19" s="6">
        <v>907008</v>
      </c>
      <c r="L19" s="6">
        <v>4258978</v>
      </c>
      <c r="M19" s="6">
        <v>1020210</v>
      </c>
    </row>
    <row r="20" spans="1:13" ht="12.75">
      <c r="A20" s="194" t="s">
        <v>96</v>
      </c>
      <c r="B20" s="195"/>
      <c r="C20" s="195"/>
      <c r="D20" s="195"/>
      <c r="E20" s="195"/>
      <c r="F20" s="195"/>
      <c r="G20" s="195"/>
      <c r="H20" s="196"/>
      <c r="I20" s="1">
        <v>124</v>
      </c>
      <c r="J20" s="25">
        <v>9556717</v>
      </c>
      <c r="K20" s="25">
        <v>2999442</v>
      </c>
      <c r="L20" s="25">
        <v>10746181</v>
      </c>
      <c r="M20" s="25">
        <v>2673363</v>
      </c>
    </row>
    <row r="21" spans="1:13" ht="12.75">
      <c r="A21" s="194" t="s">
        <v>97</v>
      </c>
      <c r="B21" s="195"/>
      <c r="C21" s="195"/>
      <c r="D21" s="195"/>
      <c r="E21" s="195"/>
      <c r="F21" s="195"/>
      <c r="G21" s="195"/>
      <c r="H21" s="196"/>
      <c r="I21" s="1">
        <v>125</v>
      </c>
      <c r="J21" s="25">
        <v>6232324</v>
      </c>
      <c r="K21" s="25">
        <v>1604091</v>
      </c>
      <c r="L21" s="25">
        <v>6035452</v>
      </c>
      <c r="M21" s="25">
        <v>1142346</v>
      </c>
    </row>
    <row r="22" spans="1:13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126</v>
      </c>
      <c r="J22" s="26">
        <f>+J23+J24</f>
        <v>107142</v>
      </c>
      <c r="K22" s="26">
        <f>+K23+K24</f>
        <v>107143</v>
      </c>
      <c r="L22" s="26">
        <f>+L23+L24</f>
        <v>272948</v>
      </c>
      <c r="M22" s="26">
        <f>+M23+M24</f>
        <v>272948</v>
      </c>
    </row>
    <row r="23" spans="1:13" ht="12.75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6">
        <v>107142</v>
      </c>
      <c r="K24" s="6">
        <v>107143</v>
      </c>
      <c r="L24" s="6">
        <v>272948</v>
      </c>
      <c r="M24" s="6">
        <v>272948</v>
      </c>
    </row>
    <row r="25" spans="1:13" ht="12.75">
      <c r="A25" s="194" t="s">
        <v>98</v>
      </c>
      <c r="B25" s="195"/>
      <c r="C25" s="195"/>
      <c r="D25" s="195"/>
      <c r="E25" s="195"/>
      <c r="F25" s="195"/>
      <c r="G25" s="195"/>
      <c r="H25" s="196"/>
      <c r="I25" s="1">
        <v>129</v>
      </c>
      <c r="J25" s="6">
        <v>506377</v>
      </c>
      <c r="K25" s="6">
        <v>506377</v>
      </c>
      <c r="L25" s="6">
        <v>1030039</v>
      </c>
      <c r="M25" s="6">
        <v>1030039</v>
      </c>
    </row>
    <row r="26" spans="1:16" ht="12.75">
      <c r="A26" s="194" t="s">
        <v>41</v>
      </c>
      <c r="B26" s="195"/>
      <c r="C26" s="195"/>
      <c r="D26" s="195"/>
      <c r="E26" s="195"/>
      <c r="F26" s="195"/>
      <c r="G26" s="195"/>
      <c r="H26" s="196"/>
      <c r="I26" s="1">
        <v>130</v>
      </c>
      <c r="J26" s="24">
        <v>293199</v>
      </c>
      <c r="K26" s="25">
        <v>227934</v>
      </c>
      <c r="L26" s="25">
        <v>242095</v>
      </c>
      <c r="M26" s="25">
        <v>28915</v>
      </c>
      <c r="P26" s="31"/>
    </row>
    <row r="27" spans="1:16" ht="12.75">
      <c r="A27" s="194" t="s">
        <v>179</v>
      </c>
      <c r="B27" s="195"/>
      <c r="C27" s="195"/>
      <c r="D27" s="195"/>
      <c r="E27" s="195"/>
      <c r="F27" s="195"/>
      <c r="G27" s="195"/>
      <c r="H27" s="196"/>
      <c r="I27" s="1">
        <v>131</v>
      </c>
      <c r="J27" s="26">
        <f>+J29+J32</f>
        <v>1387571</v>
      </c>
      <c r="K27" s="26">
        <f>+K29+K32</f>
        <v>178346</v>
      </c>
      <c r="L27" s="26">
        <f>+L29+L32</f>
        <v>1891544</v>
      </c>
      <c r="M27" s="26">
        <f>+M29+M32</f>
        <v>214821</v>
      </c>
      <c r="P27" s="31"/>
    </row>
    <row r="28" spans="1:13" ht="21.75" customHeight="1">
      <c r="A28" s="194" t="s">
        <v>193</v>
      </c>
      <c r="B28" s="195"/>
      <c r="C28" s="195"/>
      <c r="D28" s="195"/>
      <c r="E28" s="195"/>
      <c r="F28" s="195"/>
      <c r="G28" s="195"/>
      <c r="H28" s="196"/>
      <c r="I28" s="1">
        <v>132</v>
      </c>
      <c r="J28" s="25"/>
      <c r="K28" s="25"/>
      <c r="L28" s="25"/>
      <c r="M28" s="25"/>
    </row>
    <row r="29" spans="1:14" ht="21.75" customHeight="1">
      <c r="A29" s="194" t="s">
        <v>129</v>
      </c>
      <c r="B29" s="195"/>
      <c r="C29" s="195"/>
      <c r="D29" s="195"/>
      <c r="E29" s="195"/>
      <c r="F29" s="195"/>
      <c r="G29" s="195"/>
      <c r="H29" s="196"/>
      <c r="I29" s="1">
        <v>133</v>
      </c>
      <c r="J29" s="6">
        <f>35579+1270576</f>
        <v>1306155</v>
      </c>
      <c r="K29" s="6">
        <v>103390</v>
      </c>
      <c r="L29" s="6">
        <f>1705+1758527</f>
        <v>1760232</v>
      </c>
      <c r="M29" s="6">
        <v>83447</v>
      </c>
      <c r="N29" s="100"/>
    </row>
    <row r="30" spans="1:13" ht="12.75">
      <c r="A30" s="194" t="s">
        <v>115</v>
      </c>
      <c r="B30" s="195"/>
      <c r="C30" s="195"/>
      <c r="D30" s="195"/>
      <c r="E30" s="195"/>
      <c r="F30" s="195"/>
      <c r="G30" s="195"/>
      <c r="H30" s="196"/>
      <c r="I30" s="1">
        <v>134</v>
      </c>
      <c r="J30" s="6"/>
      <c r="K30" s="6"/>
      <c r="L30" s="6"/>
      <c r="M30" s="6"/>
    </row>
    <row r="31" spans="1:13" ht="12.75">
      <c r="A31" s="194" t="s">
        <v>189</v>
      </c>
      <c r="B31" s="195"/>
      <c r="C31" s="195"/>
      <c r="D31" s="195"/>
      <c r="E31" s="195"/>
      <c r="F31" s="195"/>
      <c r="G31" s="195"/>
      <c r="H31" s="196"/>
      <c r="I31" s="1">
        <v>135</v>
      </c>
      <c r="J31" s="6"/>
      <c r="K31" s="6"/>
      <c r="L31" s="6"/>
      <c r="M31" s="6"/>
    </row>
    <row r="32" spans="1:13" ht="12.75">
      <c r="A32" s="194" t="s">
        <v>116</v>
      </c>
      <c r="B32" s="195"/>
      <c r="C32" s="195"/>
      <c r="D32" s="195"/>
      <c r="E32" s="195"/>
      <c r="F32" s="195"/>
      <c r="G32" s="195"/>
      <c r="H32" s="196"/>
      <c r="I32" s="1">
        <v>136</v>
      </c>
      <c r="J32" s="6">
        <v>81416</v>
      </c>
      <c r="K32" s="6">
        <v>74956</v>
      </c>
      <c r="L32" s="6">
        <v>131312</v>
      </c>
      <c r="M32" s="6">
        <v>131374</v>
      </c>
    </row>
    <row r="33" spans="1:13" ht="12.75">
      <c r="A33" s="194" t="s">
        <v>180</v>
      </c>
      <c r="B33" s="195"/>
      <c r="C33" s="195"/>
      <c r="D33" s="195"/>
      <c r="E33" s="195"/>
      <c r="F33" s="195"/>
      <c r="G33" s="195"/>
      <c r="H33" s="196"/>
      <c r="I33" s="1">
        <v>137</v>
      </c>
      <c r="J33" s="26">
        <f>+J35</f>
        <v>4085166</v>
      </c>
      <c r="K33" s="26">
        <f>+K35</f>
        <v>1897646</v>
      </c>
      <c r="L33" s="26">
        <f>+L35+L37</f>
        <v>3465148</v>
      </c>
      <c r="M33" s="26">
        <f>+M37+M35</f>
        <v>843435</v>
      </c>
    </row>
    <row r="34" spans="1:13" ht="12.75">
      <c r="A34" s="194" t="s">
        <v>57</v>
      </c>
      <c r="B34" s="195"/>
      <c r="C34" s="195"/>
      <c r="D34" s="195"/>
      <c r="E34" s="195"/>
      <c r="F34" s="195"/>
      <c r="G34" s="195"/>
      <c r="H34" s="196"/>
      <c r="I34" s="1">
        <v>138</v>
      </c>
      <c r="J34" s="25"/>
      <c r="K34" s="25"/>
      <c r="L34" s="25"/>
      <c r="M34" s="25"/>
    </row>
    <row r="35" spans="1:13" ht="24" customHeight="1">
      <c r="A35" s="194" t="s">
        <v>56</v>
      </c>
      <c r="B35" s="195"/>
      <c r="C35" s="195"/>
      <c r="D35" s="195"/>
      <c r="E35" s="195"/>
      <c r="F35" s="195"/>
      <c r="G35" s="195"/>
      <c r="H35" s="196"/>
      <c r="I35" s="1">
        <v>139</v>
      </c>
      <c r="J35" s="6">
        <f>2740258+1344908</f>
        <v>4085166</v>
      </c>
      <c r="K35" s="6">
        <v>1897646</v>
      </c>
      <c r="L35" s="6">
        <f>2653183+635264</f>
        <v>3288447</v>
      </c>
      <c r="M35" s="6">
        <v>666734</v>
      </c>
    </row>
    <row r="36" spans="1:13" ht="12.75">
      <c r="A36" s="194" t="s">
        <v>190</v>
      </c>
      <c r="B36" s="195"/>
      <c r="C36" s="195"/>
      <c r="D36" s="195"/>
      <c r="E36" s="195"/>
      <c r="F36" s="195"/>
      <c r="G36" s="195"/>
      <c r="H36" s="196"/>
      <c r="I36" s="1">
        <v>140</v>
      </c>
      <c r="J36" s="25"/>
      <c r="K36" s="25"/>
      <c r="L36" s="25"/>
      <c r="M36" s="25"/>
    </row>
    <row r="37" spans="1:13" ht="12.75">
      <c r="A37" s="194" t="s">
        <v>58</v>
      </c>
      <c r="B37" s="195"/>
      <c r="C37" s="195"/>
      <c r="D37" s="195"/>
      <c r="E37" s="195"/>
      <c r="F37" s="195"/>
      <c r="G37" s="195"/>
      <c r="H37" s="196"/>
      <c r="I37" s="1">
        <v>141</v>
      </c>
      <c r="J37" s="25"/>
      <c r="K37" s="25"/>
      <c r="L37" s="25">
        <v>176701</v>
      </c>
      <c r="M37" s="25">
        <v>176701</v>
      </c>
    </row>
    <row r="38" spans="1:13" ht="12.75">
      <c r="A38" s="194" t="s">
        <v>164</v>
      </c>
      <c r="B38" s="195"/>
      <c r="C38" s="195"/>
      <c r="D38" s="195"/>
      <c r="E38" s="195"/>
      <c r="F38" s="195"/>
      <c r="G38" s="195"/>
      <c r="H38" s="196"/>
      <c r="I38" s="1">
        <v>142</v>
      </c>
      <c r="J38" s="25"/>
      <c r="K38" s="25"/>
      <c r="L38" s="25"/>
      <c r="M38" s="25"/>
    </row>
    <row r="39" spans="1:13" ht="12.75">
      <c r="A39" s="194" t="s">
        <v>165</v>
      </c>
      <c r="B39" s="195"/>
      <c r="C39" s="195"/>
      <c r="D39" s="195"/>
      <c r="E39" s="195"/>
      <c r="F39" s="195"/>
      <c r="G39" s="195"/>
      <c r="H39" s="196"/>
      <c r="I39" s="1">
        <v>143</v>
      </c>
      <c r="J39" s="25"/>
      <c r="K39" s="25"/>
      <c r="L39" s="25"/>
      <c r="M39" s="25"/>
    </row>
    <row r="40" spans="1:13" ht="12.75">
      <c r="A40" s="194" t="s">
        <v>191</v>
      </c>
      <c r="B40" s="195"/>
      <c r="C40" s="195"/>
      <c r="D40" s="195"/>
      <c r="E40" s="195"/>
      <c r="F40" s="195"/>
      <c r="G40" s="195"/>
      <c r="H40" s="196"/>
      <c r="I40" s="1">
        <v>144</v>
      </c>
      <c r="J40" s="25"/>
      <c r="K40" s="25"/>
      <c r="L40" s="25"/>
      <c r="M40" s="25"/>
    </row>
    <row r="41" spans="1:13" ht="12.75">
      <c r="A41" s="194" t="s">
        <v>192</v>
      </c>
      <c r="B41" s="195"/>
      <c r="C41" s="195"/>
      <c r="D41" s="195"/>
      <c r="E41" s="195"/>
      <c r="F41" s="195"/>
      <c r="G41" s="195"/>
      <c r="H41" s="196"/>
      <c r="I41" s="1">
        <v>145</v>
      </c>
      <c r="J41" s="25"/>
      <c r="K41" s="25"/>
      <c r="L41" s="25"/>
      <c r="M41" s="25"/>
    </row>
    <row r="42" spans="1:13" ht="12.75">
      <c r="A42" s="194" t="s">
        <v>181</v>
      </c>
      <c r="B42" s="195"/>
      <c r="C42" s="195"/>
      <c r="D42" s="195"/>
      <c r="E42" s="195"/>
      <c r="F42" s="195"/>
      <c r="G42" s="195"/>
      <c r="H42" s="196"/>
      <c r="I42" s="1">
        <v>146</v>
      </c>
      <c r="J42" s="26">
        <f>+J40+J38+J27+J7</f>
        <v>85078648</v>
      </c>
      <c r="K42" s="26">
        <f>+K7+K27</f>
        <v>7116934</v>
      </c>
      <c r="L42" s="26">
        <f>+L7+L27</f>
        <v>92967069</v>
      </c>
      <c r="M42" s="26">
        <f>+M7+M27</f>
        <v>8161314</v>
      </c>
    </row>
    <row r="43" spans="1:13" ht="12.75">
      <c r="A43" s="194" t="s">
        <v>182</v>
      </c>
      <c r="B43" s="195"/>
      <c r="C43" s="195"/>
      <c r="D43" s="195"/>
      <c r="E43" s="195"/>
      <c r="F43" s="195"/>
      <c r="G43" s="195"/>
      <c r="H43" s="196"/>
      <c r="I43" s="1">
        <v>147</v>
      </c>
      <c r="J43" s="26">
        <f>+J41+J39+J33+J10</f>
        <v>89309298</v>
      </c>
      <c r="K43" s="26">
        <f>+K10+K33</f>
        <v>20668702</v>
      </c>
      <c r="L43" s="26">
        <f>+L10+L33</f>
        <v>92679433</v>
      </c>
      <c r="M43" s="26">
        <f>+M10+M33</f>
        <v>20531315</v>
      </c>
    </row>
    <row r="44" spans="1:13" ht="12.75">
      <c r="A44" s="194" t="s">
        <v>202</v>
      </c>
      <c r="B44" s="195"/>
      <c r="C44" s="195"/>
      <c r="D44" s="195"/>
      <c r="E44" s="195"/>
      <c r="F44" s="195"/>
      <c r="G44" s="195"/>
      <c r="H44" s="196"/>
      <c r="I44" s="1">
        <v>148</v>
      </c>
      <c r="J44" s="26">
        <v>4230650</v>
      </c>
      <c r="K44" s="26">
        <f>+K43-K42</f>
        <v>13551768</v>
      </c>
      <c r="L44" s="26">
        <f>+L42-L43</f>
        <v>287636</v>
      </c>
      <c r="M44" s="26">
        <f>+M43-M42</f>
        <v>12370001</v>
      </c>
    </row>
    <row r="45" spans="1:13" ht="12.75">
      <c r="A45" s="206" t="s">
        <v>184</v>
      </c>
      <c r="B45" s="207"/>
      <c r="C45" s="207"/>
      <c r="D45" s="207"/>
      <c r="E45" s="207"/>
      <c r="F45" s="207"/>
      <c r="G45" s="207"/>
      <c r="H45" s="208"/>
      <c r="I45" s="1">
        <v>149</v>
      </c>
      <c r="J45" s="9"/>
      <c r="K45" s="9"/>
      <c r="L45" s="9">
        <f>+L44</f>
        <v>287636</v>
      </c>
      <c r="M45" s="9"/>
    </row>
    <row r="46" spans="1:13" ht="12.75">
      <c r="A46" s="206" t="s">
        <v>185</v>
      </c>
      <c r="B46" s="207"/>
      <c r="C46" s="207"/>
      <c r="D46" s="207"/>
      <c r="E46" s="207"/>
      <c r="F46" s="207"/>
      <c r="G46" s="207"/>
      <c r="H46" s="208"/>
      <c r="I46" s="1">
        <v>150</v>
      </c>
      <c r="J46" s="9">
        <f>+J43-J42</f>
        <v>4230650</v>
      </c>
      <c r="K46" s="9">
        <f>+K44</f>
        <v>13551768</v>
      </c>
      <c r="L46" s="9"/>
      <c r="M46" s="9">
        <f>+M44</f>
        <v>12370001</v>
      </c>
    </row>
    <row r="47" spans="1:18" ht="12.75">
      <c r="A47" s="194" t="s">
        <v>183</v>
      </c>
      <c r="B47" s="195"/>
      <c r="C47" s="195"/>
      <c r="D47" s="195"/>
      <c r="E47" s="195"/>
      <c r="F47" s="195"/>
      <c r="G47" s="195"/>
      <c r="H47" s="196"/>
      <c r="I47" s="1">
        <v>151</v>
      </c>
      <c r="J47" s="25">
        <v>0</v>
      </c>
      <c r="K47" s="25"/>
      <c r="L47" s="25"/>
      <c r="M47" s="25"/>
      <c r="R47" s="31"/>
    </row>
    <row r="48" spans="1:13" ht="12.75">
      <c r="A48" s="194" t="s">
        <v>203</v>
      </c>
      <c r="B48" s="195"/>
      <c r="C48" s="195"/>
      <c r="D48" s="195"/>
      <c r="E48" s="195"/>
      <c r="F48" s="195"/>
      <c r="G48" s="195"/>
      <c r="H48" s="196"/>
      <c r="I48" s="1">
        <v>152</v>
      </c>
      <c r="J48" s="26">
        <v>4230650</v>
      </c>
      <c r="K48" s="26">
        <f>+K46</f>
        <v>13551768</v>
      </c>
      <c r="L48" s="26">
        <f>+L45</f>
        <v>287636</v>
      </c>
      <c r="M48" s="26">
        <f>+M44</f>
        <v>12370001</v>
      </c>
    </row>
    <row r="49" spans="1:13" ht="12.75">
      <c r="A49" s="206" t="s">
        <v>161</v>
      </c>
      <c r="B49" s="207"/>
      <c r="C49" s="207"/>
      <c r="D49" s="207"/>
      <c r="E49" s="207"/>
      <c r="F49" s="207"/>
      <c r="G49" s="207"/>
      <c r="H49" s="208"/>
      <c r="I49" s="1">
        <v>153</v>
      </c>
      <c r="J49" s="26"/>
      <c r="K49" s="26"/>
      <c r="L49" s="9">
        <v>287636</v>
      </c>
      <c r="M49" s="26"/>
    </row>
    <row r="50" spans="1:13" ht="12.75">
      <c r="A50" s="225" t="s">
        <v>186</v>
      </c>
      <c r="B50" s="226"/>
      <c r="C50" s="226"/>
      <c r="D50" s="226"/>
      <c r="E50" s="226"/>
      <c r="F50" s="226"/>
      <c r="G50" s="226"/>
      <c r="H50" s="227"/>
      <c r="I50" s="2">
        <v>154</v>
      </c>
      <c r="J50" s="16">
        <v>4230650</v>
      </c>
      <c r="K50" s="16">
        <f>+K48</f>
        <v>13551768</v>
      </c>
      <c r="L50" s="16"/>
      <c r="M50" s="16">
        <f>+M48</f>
        <v>12370001</v>
      </c>
    </row>
    <row r="51" spans="1:13" ht="12.75" customHeight="1">
      <c r="A51" s="203" t="s">
        <v>273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91" t="s">
        <v>156</v>
      </c>
      <c r="B52" s="192"/>
      <c r="C52" s="192"/>
      <c r="D52" s="192"/>
      <c r="E52" s="192"/>
      <c r="F52" s="192"/>
      <c r="G52" s="192"/>
      <c r="H52" s="192"/>
      <c r="I52" s="10"/>
      <c r="J52" s="10"/>
      <c r="K52" s="10"/>
      <c r="L52" s="10"/>
      <c r="M52" s="17"/>
    </row>
    <row r="53" spans="1:13" ht="12.75">
      <c r="A53" s="228" t="s">
        <v>200</v>
      </c>
      <c r="B53" s="229"/>
      <c r="C53" s="229"/>
      <c r="D53" s="229"/>
      <c r="E53" s="229"/>
      <c r="F53" s="229"/>
      <c r="G53" s="229"/>
      <c r="H53" s="230"/>
      <c r="I53" s="1">
        <v>155</v>
      </c>
      <c r="J53" s="6"/>
      <c r="K53" s="6"/>
      <c r="L53" s="6"/>
      <c r="M53" s="6"/>
    </row>
    <row r="54" spans="1:13" ht="12.75">
      <c r="A54" s="228" t="s">
        <v>201</v>
      </c>
      <c r="B54" s="229"/>
      <c r="C54" s="229"/>
      <c r="D54" s="229"/>
      <c r="E54" s="229"/>
      <c r="F54" s="229"/>
      <c r="G54" s="229"/>
      <c r="H54" s="230"/>
      <c r="I54" s="1">
        <v>156</v>
      </c>
      <c r="J54" s="7"/>
      <c r="K54" s="7"/>
      <c r="L54" s="7"/>
      <c r="M54" s="7"/>
    </row>
    <row r="55" spans="1:13" ht="12.75" customHeight="1">
      <c r="A55" s="203" t="s">
        <v>158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>
      <c r="A56" s="191" t="s">
        <v>170</v>
      </c>
      <c r="B56" s="192"/>
      <c r="C56" s="192"/>
      <c r="D56" s="192"/>
      <c r="E56" s="192"/>
      <c r="F56" s="192"/>
      <c r="G56" s="192"/>
      <c r="H56" s="193"/>
      <c r="I56" s="8">
        <v>157</v>
      </c>
      <c r="J56" s="5"/>
      <c r="K56" s="5"/>
      <c r="L56" s="5"/>
      <c r="M56" s="5"/>
    </row>
    <row r="57" spans="1:13" ht="12.75">
      <c r="A57" s="194" t="s">
        <v>187</v>
      </c>
      <c r="B57" s="195"/>
      <c r="C57" s="195"/>
      <c r="D57" s="195"/>
      <c r="E57" s="195"/>
      <c r="F57" s="195"/>
      <c r="G57" s="195"/>
      <c r="H57" s="196"/>
      <c r="I57" s="1">
        <v>158</v>
      </c>
      <c r="J57" s="9"/>
      <c r="K57" s="9"/>
      <c r="L57" s="9"/>
      <c r="M57" s="9"/>
    </row>
    <row r="58" spans="1:13" ht="12.75">
      <c r="A58" s="194" t="s">
        <v>194</v>
      </c>
      <c r="B58" s="195"/>
      <c r="C58" s="195"/>
      <c r="D58" s="195"/>
      <c r="E58" s="195"/>
      <c r="F58" s="195"/>
      <c r="G58" s="195"/>
      <c r="H58" s="196"/>
      <c r="I58" s="1">
        <v>159</v>
      </c>
      <c r="J58" s="6"/>
      <c r="K58" s="6"/>
      <c r="L58" s="6"/>
      <c r="M58" s="6"/>
    </row>
    <row r="59" spans="1:13" ht="23.25" customHeight="1">
      <c r="A59" s="194" t="s">
        <v>195</v>
      </c>
      <c r="B59" s="195"/>
      <c r="C59" s="195"/>
      <c r="D59" s="195"/>
      <c r="E59" s="195"/>
      <c r="F59" s="195"/>
      <c r="G59" s="195"/>
      <c r="H59" s="196"/>
      <c r="I59" s="1">
        <v>160</v>
      </c>
      <c r="J59" s="6"/>
      <c r="K59" s="6"/>
      <c r="L59" s="6"/>
      <c r="M59" s="6"/>
    </row>
    <row r="60" spans="1:13" ht="23.25" customHeight="1">
      <c r="A60" s="194" t="s">
        <v>39</v>
      </c>
      <c r="B60" s="195"/>
      <c r="C60" s="195"/>
      <c r="D60" s="195"/>
      <c r="E60" s="195"/>
      <c r="F60" s="195"/>
      <c r="G60" s="195"/>
      <c r="H60" s="196"/>
      <c r="I60" s="1">
        <v>161</v>
      </c>
      <c r="J60" s="6"/>
      <c r="K60" s="6"/>
      <c r="L60" s="6"/>
      <c r="M60" s="6"/>
    </row>
    <row r="61" spans="1:13" ht="12.75">
      <c r="A61" s="194" t="s">
        <v>196</v>
      </c>
      <c r="B61" s="195"/>
      <c r="C61" s="195"/>
      <c r="D61" s="195"/>
      <c r="E61" s="195"/>
      <c r="F61" s="195"/>
      <c r="G61" s="195"/>
      <c r="H61" s="196"/>
      <c r="I61" s="1">
        <v>162</v>
      </c>
      <c r="J61" s="6"/>
      <c r="K61" s="6"/>
      <c r="L61" s="6"/>
      <c r="M61" s="6"/>
    </row>
    <row r="62" spans="1:13" ht="12.75">
      <c r="A62" s="194" t="s">
        <v>197</v>
      </c>
      <c r="B62" s="195"/>
      <c r="C62" s="195"/>
      <c r="D62" s="195"/>
      <c r="E62" s="195"/>
      <c r="F62" s="195"/>
      <c r="G62" s="195"/>
      <c r="H62" s="196"/>
      <c r="I62" s="1">
        <v>163</v>
      </c>
      <c r="J62" s="6"/>
      <c r="K62" s="6"/>
      <c r="L62" s="6"/>
      <c r="M62" s="6"/>
    </row>
    <row r="63" spans="1:13" ht="12.75">
      <c r="A63" s="194" t="s">
        <v>198</v>
      </c>
      <c r="B63" s="195"/>
      <c r="C63" s="195"/>
      <c r="D63" s="195"/>
      <c r="E63" s="195"/>
      <c r="F63" s="195"/>
      <c r="G63" s="195"/>
      <c r="H63" s="196"/>
      <c r="I63" s="1">
        <v>164</v>
      </c>
      <c r="J63" s="6"/>
      <c r="K63" s="6"/>
      <c r="L63" s="6"/>
      <c r="M63" s="6"/>
    </row>
    <row r="64" spans="1:13" ht="12.75">
      <c r="A64" s="194" t="s">
        <v>199</v>
      </c>
      <c r="B64" s="195"/>
      <c r="C64" s="195"/>
      <c r="D64" s="195"/>
      <c r="E64" s="195"/>
      <c r="F64" s="195"/>
      <c r="G64" s="195"/>
      <c r="H64" s="196"/>
      <c r="I64" s="1">
        <v>165</v>
      </c>
      <c r="J64" s="6"/>
      <c r="K64" s="6"/>
      <c r="L64" s="6"/>
      <c r="M64" s="6"/>
    </row>
    <row r="65" spans="1:13" ht="12.75">
      <c r="A65" s="194" t="s">
        <v>188</v>
      </c>
      <c r="B65" s="195"/>
      <c r="C65" s="195"/>
      <c r="D65" s="195"/>
      <c r="E65" s="195"/>
      <c r="F65" s="195"/>
      <c r="G65" s="195"/>
      <c r="H65" s="196"/>
      <c r="I65" s="1">
        <v>166</v>
      </c>
      <c r="J65" s="6"/>
      <c r="K65" s="6"/>
      <c r="L65" s="6"/>
      <c r="M65" s="6"/>
    </row>
    <row r="66" spans="1:13" ht="24.75" customHeight="1">
      <c r="A66" s="194" t="s">
        <v>162</v>
      </c>
      <c r="B66" s="195"/>
      <c r="C66" s="195"/>
      <c r="D66" s="195"/>
      <c r="E66" s="195"/>
      <c r="F66" s="195"/>
      <c r="G66" s="195"/>
      <c r="H66" s="196"/>
      <c r="I66" s="1">
        <v>167</v>
      </c>
      <c r="J66" s="9"/>
      <c r="K66" s="9"/>
      <c r="L66" s="9"/>
      <c r="M66" s="9"/>
    </row>
    <row r="67" spans="1:13" ht="12.75">
      <c r="A67" s="194" t="s">
        <v>163</v>
      </c>
      <c r="B67" s="195"/>
      <c r="C67" s="195"/>
      <c r="D67" s="195"/>
      <c r="E67" s="195"/>
      <c r="F67" s="195"/>
      <c r="G67" s="195"/>
      <c r="H67" s="196"/>
      <c r="I67" s="1">
        <v>168</v>
      </c>
      <c r="J67" s="16"/>
      <c r="K67" s="16"/>
      <c r="L67" s="16"/>
      <c r="M67" s="16"/>
    </row>
    <row r="68" spans="1:13" ht="12.75" customHeight="1">
      <c r="A68" s="234" t="s">
        <v>274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28" t="s">
        <v>200</v>
      </c>
      <c r="B70" s="229"/>
      <c r="C70" s="229"/>
      <c r="D70" s="229"/>
      <c r="E70" s="229"/>
      <c r="F70" s="229"/>
      <c r="G70" s="229"/>
      <c r="H70" s="230"/>
      <c r="I70" s="1">
        <v>169</v>
      </c>
      <c r="J70" s="6"/>
      <c r="K70" s="6"/>
      <c r="L70" s="6"/>
      <c r="M70" s="6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7"/>
      <c r="K71" s="7"/>
      <c r="L71" s="7"/>
      <c r="M71" s="7"/>
    </row>
  </sheetData>
  <sheetProtection/>
  <mergeCells count="73"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  <mergeCell ref="A71:H71"/>
    <mergeCell ref="A65:H65"/>
    <mergeCell ref="A66:H66"/>
    <mergeCell ref="A67:H67"/>
    <mergeCell ref="A68:M68"/>
    <mergeCell ref="A69:M69"/>
    <mergeCell ref="A70:H70"/>
    <mergeCell ref="A63:H63"/>
    <mergeCell ref="A56:H56"/>
    <mergeCell ref="A55:M55"/>
    <mergeCell ref="A57:H57"/>
    <mergeCell ref="A61:H61"/>
    <mergeCell ref="A58:H58"/>
    <mergeCell ref="A59:H59"/>
    <mergeCell ref="A60:H60"/>
    <mergeCell ref="A48:H48"/>
    <mergeCell ref="A49:H49"/>
    <mergeCell ref="A50:H50"/>
    <mergeCell ref="A51:M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SheetLayoutView="100" zoomScalePageLayoutView="0" workbookViewId="0" topLeftCell="A1">
      <selection activeCell="M34" sqref="M34"/>
    </sheetView>
  </sheetViews>
  <sheetFormatPr defaultColWidth="9.140625" defaultRowHeight="12.75"/>
  <cols>
    <col min="10" max="10" width="9.8515625" style="0" bestFit="1" customWidth="1"/>
    <col min="11" max="11" width="11.140625" style="0" bestFit="1" customWidth="1"/>
    <col min="12" max="12" width="17.57421875" style="0" customWidth="1"/>
    <col min="13" max="13" width="15.57421875" style="0" customWidth="1"/>
    <col min="14" max="14" width="13.57421875" style="0" customWidth="1"/>
    <col min="15" max="15" width="9.140625" style="0" customWidth="1"/>
  </cols>
  <sheetData>
    <row r="1" spans="1:11" ht="12.75" customHeight="1">
      <c r="A1" s="245" t="s">
        <v>136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2" t="s">
        <v>299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1.75">
      <c r="A4" s="248" t="s">
        <v>50</v>
      </c>
      <c r="B4" s="248"/>
      <c r="C4" s="248"/>
      <c r="D4" s="248"/>
      <c r="E4" s="248"/>
      <c r="F4" s="248"/>
      <c r="G4" s="248"/>
      <c r="H4" s="248"/>
      <c r="I4" s="19" t="s">
        <v>245</v>
      </c>
      <c r="J4" s="20" t="s">
        <v>279</v>
      </c>
      <c r="K4" s="20" t="s">
        <v>280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21">
        <v>2</v>
      </c>
      <c r="J5" s="22" t="s">
        <v>248</v>
      </c>
      <c r="K5" s="22" t="s">
        <v>249</v>
      </c>
    </row>
    <row r="6" spans="1:11" ht="12.75">
      <c r="A6" s="203" t="s">
        <v>130</v>
      </c>
      <c r="B6" s="219"/>
      <c r="C6" s="219"/>
      <c r="D6" s="219"/>
      <c r="E6" s="219"/>
      <c r="F6" s="219"/>
      <c r="G6" s="219"/>
      <c r="H6" s="219"/>
      <c r="I6" s="250"/>
      <c r="J6" s="250"/>
      <c r="K6" s="251"/>
    </row>
    <row r="7" spans="1:12" ht="12.75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6">
        <v>-4230650</v>
      </c>
      <c r="K7" s="6">
        <v>282636</v>
      </c>
      <c r="L7" s="31"/>
    </row>
    <row r="8" spans="1:12" ht="12.75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6">
        <v>9556717</v>
      </c>
      <c r="K8" s="6">
        <v>10746181</v>
      </c>
      <c r="L8" s="31"/>
    </row>
    <row r="9" spans="1:12" ht="12.75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6">
        <f>5594110-2167679</f>
        <v>3426431</v>
      </c>
      <c r="K9" s="6">
        <v>5178653</v>
      </c>
      <c r="L9" s="31"/>
    </row>
    <row r="10" spans="1:12" ht="12.75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6"/>
      <c r="K10" s="6"/>
      <c r="L10" s="31"/>
    </row>
    <row r="11" spans="1:12" ht="12.75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6"/>
      <c r="K11" s="6">
        <v>9197</v>
      </c>
      <c r="L11" s="31"/>
    </row>
    <row r="12" spans="1:14" ht="12.75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6">
        <v>45619</v>
      </c>
      <c r="K12" s="6">
        <v>804991</v>
      </c>
      <c r="L12" s="31"/>
      <c r="N12" s="31"/>
    </row>
    <row r="13" spans="1:12" ht="12.75">
      <c r="A13" s="194" t="s">
        <v>131</v>
      </c>
      <c r="B13" s="195"/>
      <c r="C13" s="195"/>
      <c r="D13" s="195"/>
      <c r="E13" s="195"/>
      <c r="F13" s="195"/>
      <c r="G13" s="195"/>
      <c r="H13" s="195"/>
      <c r="I13" s="1">
        <v>7</v>
      </c>
      <c r="J13" s="26">
        <f>SUM(J7:J12)</f>
        <v>8798117</v>
      </c>
      <c r="K13" s="26">
        <f>SUM(K7:K12)</f>
        <v>17021658</v>
      </c>
      <c r="L13" s="31"/>
    </row>
    <row r="14" spans="1:12" ht="12.75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6"/>
      <c r="K14" s="6"/>
      <c r="L14" s="31"/>
    </row>
    <row r="15" spans="1:12" ht="12.75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6">
        <f>2049087-694094</f>
        <v>1354993</v>
      </c>
      <c r="K15" s="6">
        <v>126942</v>
      </c>
      <c r="L15" s="31"/>
    </row>
    <row r="16" spans="1:12" ht="12.75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6">
        <f>-(-104347)</f>
        <v>104347</v>
      </c>
      <c r="K16" s="6"/>
      <c r="L16" s="31"/>
    </row>
    <row r="17" spans="1:12" ht="12.75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6">
        <f>979298+35578+30108+1</f>
        <v>1044985</v>
      </c>
      <c r="K17" s="6">
        <v>15351713</v>
      </c>
      <c r="L17" s="31"/>
    </row>
    <row r="18" spans="1:12" ht="12.75">
      <c r="A18" s="194" t="s">
        <v>132</v>
      </c>
      <c r="B18" s="195"/>
      <c r="C18" s="195"/>
      <c r="D18" s="195"/>
      <c r="E18" s="195"/>
      <c r="F18" s="195"/>
      <c r="G18" s="195"/>
      <c r="H18" s="195"/>
      <c r="I18" s="1">
        <v>12</v>
      </c>
      <c r="J18" s="26">
        <f>SUM(J14:J17)</f>
        <v>2504325</v>
      </c>
      <c r="K18" s="26">
        <f>SUM(K14:K17)</f>
        <v>15478655</v>
      </c>
      <c r="L18" s="31"/>
    </row>
    <row r="19" spans="1:12" ht="24" customHeight="1">
      <c r="A19" s="194" t="s">
        <v>30</v>
      </c>
      <c r="B19" s="195"/>
      <c r="C19" s="195"/>
      <c r="D19" s="195"/>
      <c r="E19" s="195"/>
      <c r="F19" s="195"/>
      <c r="G19" s="195"/>
      <c r="H19" s="195"/>
      <c r="I19" s="1">
        <v>13</v>
      </c>
      <c r="J19" s="26">
        <f>J13-J18</f>
        <v>6293792</v>
      </c>
      <c r="K19" s="26">
        <f>K13-K18</f>
        <v>1543003</v>
      </c>
      <c r="L19" s="31"/>
    </row>
    <row r="20" spans="1:12" ht="24" customHeight="1">
      <c r="A20" s="194" t="s">
        <v>31</v>
      </c>
      <c r="B20" s="195"/>
      <c r="C20" s="195"/>
      <c r="D20" s="195"/>
      <c r="E20" s="195"/>
      <c r="F20" s="195"/>
      <c r="G20" s="195"/>
      <c r="H20" s="195"/>
      <c r="I20" s="1">
        <v>14</v>
      </c>
      <c r="J20" s="26"/>
      <c r="K20" s="26"/>
      <c r="L20" s="31"/>
    </row>
    <row r="21" spans="1:12" ht="12.75">
      <c r="A21" s="203" t="s">
        <v>133</v>
      </c>
      <c r="B21" s="219"/>
      <c r="C21" s="219"/>
      <c r="D21" s="219"/>
      <c r="E21" s="219"/>
      <c r="F21" s="219"/>
      <c r="G21" s="219"/>
      <c r="H21" s="219"/>
      <c r="I21" s="250"/>
      <c r="J21" s="250"/>
      <c r="K21" s="251"/>
      <c r="L21" s="31"/>
    </row>
    <row r="22" spans="1:12" ht="12.75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6"/>
      <c r="K22" s="6"/>
      <c r="L22" s="31"/>
    </row>
    <row r="23" spans="1:12" ht="12.75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6"/>
      <c r="K23" s="6"/>
      <c r="L23" s="31"/>
    </row>
    <row r="24" spans="1:12" ht="12.75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6">
        <v>35578</v>
      </c>
      <c r="K24" s="6">
        <v>1705</v>
      </c>
      <c r="L24" s="31"/>
    </row>
    <row r="25" spans="1:12" ht="12.75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6"/>
      <c r="K25" s="6"/>
      <c r="L25" s="31"/>
    </row>
    <row r="26" spans="1:12" ht="12.75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6">
        <v>1209246</v>
      </c>
      <c r="K26" s="6">
        <v>5475630</v>
      </c>
      <c r="L26" s="31"/>
    </row>
    <row r="27" spans="1:12" ht="12.75">
      <c r="A27" s="194" t="s">
        <v>137</v>
      </c>
      <c r="B27" s="195"/>
      <c r="C27" s="195"/>
      <c r="D27" s="195"/>
      <c r="E27" s="195"/>
      <c r="F27" s="195"/>
      <c r="G27" s="195"/>
      <c r="H27" s="195"/>
      <c r="I27" s="1">
        <v>20</v>
      </c>
      <c r="J27" s="26">
        <f>SUM(J24:J26)</f>
        <v>1244824</v>
      </c>
      <c r="K27" s="26">
        <f>SUM(K24:K26)</f>
        <v>5477335</v>
      </c>
      <c r="L27" s="31"/>
    </row>
    <row r="28" spans="1:12" ht="12.75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6">
        <f>52440869-1</f>
        <v>52440868</v>
      </c>
      <c r="K28" s="6">
        <v>6860305</v>
      </c>
      <c r="L28" s="31"/>
    </row>
    <row r="29" spans="1:13" ht="12.75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6"/>
      <c r="K29" s="6"/>
      <c r="L29" s="31"/>
      <c r="M29" s="31"/>
    </row>
    <row r="30" spans="1:13" ht="12.75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6"/>
      <c r="K30" s="6">
        <v>70208431</v>
      </c>
      <c r="L30" s="31"/>
      <c r="M30" s="31"/>
    </row>
    <row r="31" spans="1:12" ht="12.75">
      <c r="A31" s="194" t="s">
        <v>2</v>
      </c>
      <c r="B31" s="195"/>
      <c r="C31" s="195"/>
      <c r="D31" s="195"/>
      <c r="E31" s="195"/>
      <c r="F31" s="195"/>
      <c r="G31" s="195"/>
      <c r="H31" s="195"/>
      <c r="I31" s="1">
        <v>24</v>
      </c>
      <c r="J31" s="26">
        <f>SUM(J28:J30)</f>
        <v>52440868</v>
      </c>
      <c r="K31" s="26">
        <f>SUM(K28:K30)</f>
        <v>77068736</v>
      </c>
      <c r="L31" s="31"/>
    </row>
    <row r="32" spans="1:12" ht="24.75" customHeight="1">
      <c r="A32" s="194" t="s">
        <v>32</v>
      </c>
      <c r="B32" s="195"/>
      <c r="C32" s="195"/>
      <c r="D32" s="195"/>
      <c r="E32" s="195"/>
      <c r="F32" s="195"/>
      <c r="G32" s="195"/>
      <c r="H32" s="195"/>
      <c r="I32" s="1">
        <v>25</v>
      </c>
      <c r="J32" s="9"/>
      <c r="K32" s="9"/>
      <c r="L32" s="31"/>
    </row>
    <row r="33" spans="1:12" ht="24.75" customHeight="1">
      <c r="A33" s="194" t="s">
        <v>33</v>
      </c>
      <c r="B33" s="195"/>
      <c r="C33" s="195"/>
      <c r="D33" s="195"/>
      <c r="E33" s="195"/>
      <c r="F33" s="195"/>
      <c r="G33" s="195"/>
      <c r="H33" s="195"/>
      <c r="I33" s="1">
        <v>26</v>
      </c>
      <c r="J33" s="26">
        <f>J31-J27</f>
        <v>51196044</v>
      </c>
      <c r="K33" s="26">
        <f>K31-K27</f>
        <v>71591401</v>
      </c>
      <c r="L33" s="31"/>
    </row>
    <row r="34" spans="1:12" ht="12.75">
      <c r="A34" s="203" t="s">
        <v>134</v>
      </c>
      <c r="B34" s="219"/>
      <c r="C34" s="219"/>
      <c r="D34" s="219"/>
      <c r="E34" s="219"/>
      <c r="F34" s="219"/>
      <c r="G34" s="219"/>
      <c r="H34" s="219"/>
      <c r="I34" s="250"/>
      <c r="J34" s="250"/>
      <c r="K34" s="251"/>
      <c r="L34" s="31"/>
    </row>
    <row r="35" spans="1:12" ht="12.75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6"/>
      <c r="K35" s="6"/>
      <c r="L35" s="31"/>
    </row>
    <row r="36" spans="1:12" ht="12.75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6">
        <f>41927630+1716399</f>
        <v>43644029</v>
      </c>
      <c r="K36" s="6">
        <v>2500000</v>
      </c>
      <c r="L36" s="31"/>
    </row>
    <row r="37" spans="1:12" ht="12.75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6">
        <v>0</v>
      </c>
      <c r="K37" s="6">
        <f>200000640+1670337</f>
        <v>201670977</v>
      </c>
      <c r="L37" s="31"/>
    </row>
    <row r="38" spans="1:12" ht="12.75">
      <c r="A38" s="194" t="s">
        <v>59</v>
      </c>
      <c r="B38" s="195"/>
      <c r="C38" s="195"/>
      <c r="D38" s="195"/>
      <c r="E38" s="195"/>
      <c r="F38" s="195"/>
      <c r="G38" s="195"/>
      <c r="H38" s="195"/>
      <c r="I38" s="1">
        <v>30</v>
      </c>
      <c r="J38" s="26">
        <f>SUM(J36:J37)</f>
        <v>43644029</v>
      </c>
      <c r="K38" s="26">
        <f>SUM(K36:K37)</f>
        <v>204170977</v>
      </c>
      <c r="L38" s="31"/>
    </row>
    <row r="39" spans="1:12" ht="12.75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6"/>
      <c r="K39" s="6">
        <v>11272884</v>
      </c>
      <c r="L39" s="31"/>
    </row>
    <row r="40" spans="1:12" ht="12.75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6"/>
      <c r="K40" s="6">
        <v>0</v>
      </c>
      <c r="L40" s="31"/>
    </row>
    <row r="41" spans="1:12" ht="12.75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6"/>
      <c r="K41" s="6">
        <v>0</v>
      </c>
      <c r="L41" s="31"/>
    </row>
    <row r="42" spans="1:12" ht="12.75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6"/>
      <c r="K42" s="6">
        <v>0</v>
      </c>
      <c r="L42" s="31"/>
    </row>
    <row r="43" spans="1:12" ht="12.75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6"/>
      <c r="K43" s="6"/>
      <c r="L43" s="31"/>
    </row>
    <row r="44" spans="1:12" ht="12.75">
      <c r="A44" s="194" t="s">
        <v>60</v>
      </c>
      <c r="B44" s="195"/>
      <c r="C44" s="195"/>
      <c r="D44" s="195"/>
      <c r="E44" s="195"/>
      <c r="F44" s="195"/>
      <c r="G44" s="195"/>
      <c r="H44" s="195"/>
      <c r="I44" s="1">
        <v>36</v>
      </c>
      <c r="J44" s="25"/>
      <c r="K44" s="25">
        <f>SUM(K39:K43)</f>
        <v>11272884</v>
      </c>
      <c r="L44" s="31"/>
    </row>
    <row r="45" spans="1:12" ht="23.25" customHeight="1">
      <c r="A45" s="194" t="s">
        <v>11</v>
      </c>
      <c r="B45" s="195"/>
      <c r="C45" s="195"/>
      <c r="D45" s="195"/>
      <c r="E45" s="195"/>
      <c r="F45" s="195"/>
      <c r="G45" s="195"/>
      <c r="H45" s="195"/>
      <c r="I45" s="1">
        <v>37</v>
      </c>
      <c r="J45" s="26">
        <f>J38-J44</f>
        <v>43644029</v>
      </c>
      <c r="K45" s="26">
        <f>K38-K44</f>
        <v>192898093</v>
      </c>
      <c r="L45" s="31"/>
    </row>
    <row r="46" spans="1:12" ht="23.25" customHeight="1">
      <c r="A46" s="194" t="s">
        <v>12</v>
      </c>
      <c r="B46" s="195"/>
      <c r="C46" s="195"/>
      <c r="D46" s="195"/>
      <c r="E46" s="195"/>
      <c r="F46" s="195"/>
      <c r="G46" s="195"/>
      <c r="H46" s="195"/>
      <c r="I46" s="1">
        <v>38</v>
      </c>
      <c r="J46" s="26"/>
      <c r="K46" s="26"/>
      <c r="L46" s="31"/>
    </row>
    <row r="47" spans="1:12" ht="12.75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26"/>
      <c r="K47" s="26">
        <f>+K19-K20+K32-K33+K45-K46</f>
        <v>122849695</v>
      </c>
      <c r="L47" s="31"/>
    </row>
    <row r="48" spans="1:12" ht="12.75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26">
        <f>J20-J19+J33-J32+J46-J45</f>
        <v>1258223</v>
      </c>
      <c r="K48" s="26"/>
      <c r="L48" s="31"/>
    </row>
    <row r="49" spans="1:12" ht="12.75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">
        <v>3910692</v>
      </c>
      <c r="K49" s="6">
        <f>+J52</f>
        <v>2652469</v>
      </c>
      <c r="L49" s="31"/>
    </row>
    <row r="50" spans="1:12" ht="12.75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6"/>
      <c r="K50" s="6">
        <v>122849695</v>
      </c>
      <c r="L50" s="31"/>
    </row>
    <row r="51" spans="1:12" ht="12.75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6">
        <v>1258223</v>
      </c>
      <c r="K51" s="6"/>
      <c r="L51" s="31"/>
    </row>
    <row r="52" spans="1:12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4">
        <v>44</v>
      </c>
      <c r="J52" s="112">
        <f>J49-J51</f>
        <v>2652469</v>
      </c>
      <c r="K52" s="112">
        <f>+K49+K50</f>
        <v>125502164</v>
      </c>
      <c r="L52" s="31"/>
    </row>
    <row r="55" ht="12.75">
      <c r="K55" s="31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14:K17 J28:K30 J7:K12 J49:K51 J35:K37 J39:K44 J22:K2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31:K33 J18:K20 J38:K38 J45:K48 J27:K2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4" width="9.140625" style="108" customWidth="1"/>
    <col min="5" max="5" width="10.421875" style="108" bestFit="1" customWidth="1"/>
    <col min="6" max="9" width="9.140625" style="108" customWidth="1"/>
    <col min="10" max="10" width="10.140625" style="108" bestFit="1" customWidth="1"/>
    <col min="11" max="11" width="11.140625" style="108" bestFit="1" customWidth="1"/>
    <col min="12" max="16384" width="9.140625" style="108" customWidth="1"/>
  </cols>
  <sheetData>
    <row r="1" spans="1:12" ht="12.75" customHeight="1">
      <c r="A1" s="256" t="s">
        <v>246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107"/>
    </row>
    <row r="2" spans="1:12" ht="15">
      <c r="A2" s="105"/>
      <c r="B2" s="106"/>
      <c r="C2" s="260" t="s">
        <v>247</v>
      </c>
      <c r="D2" s="260"/>
      <c r="E2" s="27" t="s">
        <v>301</v>
      </c>
      <c r="F2" s="109" t="s">
        <v>216</v>
      </c>
      <c r="G2" s="261" t="s">
        <v>306</v>
      </c>
      <c r="H2" s="262"/>
      <c r="I2" s="106"/>
      <c r="J2" s="106"/>
      <c r="K2" s="106"/>
      <c r="L2" s="107"/>
    </row>
    <row r="3" spans="1:11" ht="23.25" customHeight="1">
      <c r="A3" s="248" t="s">
        <v>50</v>
      </c>
      <c r="B3" s="248"/>
      <c r="C3" s="248"/>
      <c r="D3" s="248"/>
      <c r="E3" s="248"/>
      <c r="F3" s="248"/>
      <c r="G3" s="248"/>
      <c r="H3" s="248"/>
      <c r="I3" s="19" t="s">
        <v>245</v>
      </c>
      <c r="J3" s="20" t="s">
        <v>124</v>
      </c>
      <c r="K3" s="20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10">
        <v>2</v>
      </c>
      <c r="J4" s="22" t="s">
        <v>248</v>
      </c>
      <c r="K4" s="22" t="s">
        <v>249</v>
      </c>
    </row>
    <row r="5" spans="1:11" ht="12.75" customHeight="1">
      <c r="A5" s="197" t="s">
        <v>250</v>
      </c>
      <c r="B5" s="198"/>
      <c r="C5" s="198"/>
      <c r="D5" s="198"/>
      <c r="E5" s="198"/>
      <c r="F5" s="198"/>
      <c r="G5" s="198"/>
      <c r="H5" s="198"/>
      <c r="I5" s="1">
        <v>1</v>
      </c>
      <c r="J5" s="5">
        <v>491316690</v>
      </c>
      <c r="K5" s="5">
        <v>482507730</v>
      </c>
    </row>
    <row r="6" spans="1:11" ht="12.75" customHeight="1">
      <c r="A6" s="197" t="s">
        <v>251</v>
      </c>
      <c r="B6" s="198"/>
      <c r="C6" s="198"/>
      <c r="D6" s="198"/>
      <c r="E6" s="198"/>
      <c r="F6" s="198"/>
      <c r="G6" s="198"/>
      <c r="H6" s="198"/>
      <c r="I6" s="1">
        <v>2</v>
      </c>
      <c r="J6" s="6">
        <v>25401322</v>
      </c>
      <c r="K6" s="6">
        <v>25401322</v>
      </c>
    </row>
    <row r="7" spans="1:11" ht="12.75" customHeight="1">
      <c r="A7" s="197" t="s">
        <v>252</v>
      </c>
      <c r="B7" s="198"/>
      <c r="C7" s="198"/>
      <c r="D7" s="198"/>
      <c r="E7" s="198"/>
      <c r="F7" s="198"/>
      <c r="G7" s="198"/>
      <c r="H7" s="198"/>
      <c r="I7" s="1">
        <v>3</v>
      </c>
      <c r="J7" s="6"/>
      <c r="K7" s="6"/>
    </row>
    <row r="8" spans="1:11" ht="12.75" customHeight="1">
      <c r="A8" s="197" t="s">
        <v>253</v>
      </c>
      <c r="B8" s="198"/>
      <c r="C8" s="198"/>
      <c r="D8" s="198"/>
      <c r="E8" s="198"/>
      <c r="F8" s="198"/>
      <c r="G8" s="198"/>
      <c r="H8" s="198"/>
      <c r="I8" s="1">
        <v>4</v>
      </c>
      <c r="J8" s="6">
        <v>11586151</v>
      </c>
      <c r="K8" s="6">
        <v>3718510</v>
      </c>
    </row>
    <row r="9" spans="1:11" ht="12.75" customHeight="1">
      <c r="A9" s="197" t="s">
        <v>254</v>
      </c>
      <c r="B9" s="198"/>
      <c r="C9" s="198"/>
      <c r="D9" s="198"/>
      <c r="E9" s="198"/>
      <c r="F9" s="198"/>
      <c r="G9" s="198"/>
      <c r="H9" s="198"/>
      <c r="I9" s="1">
        <v>5</v>
      </c>
      <c r="J9" s="6">
        <v>-4230650</v>
      </c>
      <c r="K9" s="6">
        <v>287636</v>
      </c>
    </row>
    <row r="10" spans="1:11" ht="12.75" customHeight="1">
      <c r="A10" s="197" t="s">
        <v>255</v>
      </c>
      <c r="B10" s="198"/>
      <c r="C10" s="198"/>
      <c r="D10" s="198"/>
      <c r="E10" s="198"/>
      <c r="F10" s="198"/>
      <c r="G10" s="198"/>
      <c r="H10" s="198"/>
      <c r="I10" s="1">
        <v>6</v>
      </c>
      <c r="J10" s="6"/>
      <c r="K10" s="6"/>
    </row>
    <row r="11" spans="1:11" ht="12.75" customHeight="1">
      <c r="A11" s="197" t="s">
        <v>256</v>
      </c>
      <c r="B11" s="198"/>
      <c r="C11" s="198"/>
      <c r="D11" s="198"/>
      <c r="E11" s="198"/>
      <c r="F11" s="198"/>
      <c r="G11" s="198"/>
      <c r="H11" s="198"/>
      <c r="I11" s="1">
        <v>7</v>
      </c>
      <c r="J11" s="6"/>
      <c r="K11" s="6"/>
    </row>
    <row r="12" spans="1:11" ht="12.75" customHeight="1">
      <c r="A12" s="197" t="s">
        <v>257</v>
      </c>
      <c r="B12" s="198"/>
      <c r="C12" s="198"/>
      <c r="D12" s="198"/>
      <c r="E12" s="198"/>
      <c r="F12" s="198"/>
      <c r="G12" s="198"/>
      <c r="H12" s="198"/>
      <c r="I12" s="1">
        <v>8</v>
      </c>
      <c r="J12" s="6"/>
      <c r="K12" s="6"/>
    </row>
    <row r="13" spans="1:11" ht="12.75" customHeight="1">
      <c r="A13" s="197" t="s">
        <v>258</v>
      </c>
      <c r="B13" s="198"/>
      <c r="C13" s="198"/>
      <c r="D13" s="198"/>
      <c r="E13" s="198"/>
      <c r="F13" s="198"/>
      <c r="G13" s="198"/>
      <c r="H13" s="198"/>
      <c r="I13" s="1">
        <v>9</v>
      </c>
      <c r="J13" s="6"/>
      <c r="K13" s="6">
        <v>208809600</v>
      </c>
    </row>
    <row r="14" spans="1:11" ht="12.75" customHeight="1">
      <c r="A14" s="194" t="s">
        <v>259</v>
      </c>
      <c r="B14" s="195"/>
      <c r="C14" s="195"/>
      <c r="D14" s="195"/>
      <c r="E14" s="195"/>
      <c r="F14" s="195"/>
      <c r="G14" s="195"/>
      <c r="H14" s="195"/>
      <c r="I14" s="1">
        <v>10</v>
      </c>
      <c r="J14" s="26">
        <v>524073513</v>
      </c>
      <c r="K14" s="26">
        <f>SUM(K5:K13)</f>
        <v>720724798</v>
      </c>
    </row>
    <row r="15" spans="1:11" ht="12.75" customHeight="1">
      <c r="A15" s="197" t="s">
        <v>260</v>
      </c>
      <c r="B15" s="198"/>
      <c r="C15" s="198"/>
      <c r="D15" s="198"/>
      <c r="E15" s="198"/>
      <c r="F15" s="198"/>
      <c r="G15" s="198"/>
      <c r="H15" s="198"/>
      <c r="I15" s="1">
        <v>11</v>
      </c>
      <c r="J15" s="6">
        <v>0</v>
      </c>
      <c r="K15" s="6">
        <v>0</v>
      </c>
    </row>
    <row r="16" spans="1:11" ht="12.75" customHeight="1">
      <c r="A16" s="197" t="s">
        <v>261</v>
      </c>
      <c r="B16" s="198"/>
      <c r="C16" s="198"/>
      <c r="D16" s="198"/>
      <c r="E16" s="198"/>
      <c r="F16" s="198"/>
      <c r="G16" s="198"/>
      <c r="H16" s="198"/>
      <c r="I16" s="1">
        <v>12</v>
      </c>
      <c r="J16" s="6"/>
      <c r="K16" s="6"/>
    </row>
    <row r="17" spans="1:11" ht="12.75" customHeight="1">
      <c r="A17" s="197" t="s">
        <v>262</v>
      </c>
      <c r="B17" s="198"/>
      <c r="C17" s="198"/>
      <c r="D17" s="198"/>
      <c r="E17" s="198"/>
      <c r="F17" s="198"/>
      <c r="G17" s="198"/>
      <c r="H17" s="198"/>
      <c r="I17" s="1">
        <v>13</v>
      </c>
      <c r="J17" s="6"/>
      <c r="K17" s="6"/>
    </row>
    <row r="18" spans="1:11" ht="12.75" customHeight="1">
      <c r="A18" s="197" t="s">
        <v>263</v>
      </c>
      <c r="B18" s="198"/>
      <c r="C18" s="198"/>
      <c r="D18" s="198"/>
      <c r="E18" s="198"/>
      <c r="F18" s="198"/>
      <c r="G18" s="198"/>
      <c r="H18" s="198"/>
      <c r="I18" s="1">
        <v>14</v>
      </c>
      <c r="J18" s="6"/>
      <c r="K18" s="6"/>
    </row>
    <row r="19" spans="1:11" ht="12.75" customHeight="1">
      <c r="A19" s="197" t="s">
        <v>264</v>
      </c>
      <c r="B19" s="198"/>
      <c r="C19" s="198"/>
      <c r="D19" s="198"/>
      <c r="E19" s="198"/>
      <c r="F19" s="198"/>
      <c r="G19" s="198"/>
      <c r="H19" s="198"/>
      <c r="I19" s="1">
        <v>15</v>
      </c>
      <c r="J19" s="6"/>
      <c r="K19" s="6">
        <v>-3636990</v>
      </c>
    </row>
    <row r="20" spans="1:11" ht="12.75" customHeight="1">
      <c r="A20" s="197" t="s">
        <v>265</v>
      </c>
      <c r="B20" s="198"/>
      <c r="C20" s="198"/>
      <c r="D20" s="198"/>
      <c r="E20" s="198"/>
      <c r="F20" s="198"/>
      <c r="G20" s="198"/>
      <c r="H20" s="198"/>
      <c r="I20" s="1">
        <v>16</v>
      </c>
      <c r="J20" s="6"/>
      <c r="K20" s="6"/>
    </row>
    <row r="21" spans="1:11" ht="12.75" customHeight="1">
      <c r="A21" s="194" t="s">
        <v>266</v>
      </c>
      <c r="B21" s="195"/>
      <c r="C21" s="195"/>
      <c r="D21" s="195"/>
      <c r="E21" s="195"/>
      <c r="F21" s="195"/>
      <c r="G21" s="195"/>
      <c r="H21" s="195"/>
      <c r="I21" s="1">
        <v>17</v>
      </c>
      <c r="J21" s="16">
        <v>0</v>
      </c>
      <c r="K21" s="16">
        <v>-3636990</v>
      </c>
    </row>
    <row r="22" spans="1:11" ht="12.75">
      <c r="A22" s="203"/>
      <c r="B22" s="219"/>
      <c r="C22" s="219"/>
      <c r="D22" s="219"/>
      <c r="E22" s="219"/>
      <c r="F22" s="219"/>
      <c r="G22" s="219"/>
      <c r="H22" s="219"/>
      <c r="I22" s="258"/>
      <c r="J22" s="258"/>
      <c r="K22" s="259"/>
    </row>
    <row r="23" spans="1:11" ht="12.75" customHeight="1">
      <c r="A23" s="252" t="s">
        <v>267</v>
      </c>
      <c r="B23" s="253"/>
      <c r="C23" s="253"/>
      <c r="D23" s="253"/>
      <c r="E23" s="253"/>
      <c r="F23" s="253"/>
      <c r="G23" s="253"/>
      <c r="H23" s="253"/>
      <c r="I23" s="8">
        <v>18</v>
      </c>
      <c r="J23" s="5"/>
      <c r="K23" s="5"/>
    </row>
    <row r="24" spans="1:11" ht="17.25" customHeight="1">
      <c r="A24" s="209" t="s">
        <v>268</v>
      </c>
      <c r="B24" s="210"/>
      <c r="C24" s="210"/>
      <c r="D24" s="210"/>
      <c r="E24" s="210"/>
      <c r="F24" s="210"/>
      <c r="G24" s="210"/>
      <c r="H24" s="210"/>
      <c r="I24" s="4">
        <v>19</v>
      </c>
      <c r="J24" s="16"/>
      <c r="K24" s="16"/>
    </row>
    <row r="25" spans="1:11" ht="30" customHeight="1">
      <c r="A25" s="254" t="s">
        <v>269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9" ht="12.75">
      <c r="K29" s="111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PK!#REF!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SheetLayoutView="100" zoomScalePageLayoutView="0" workbookViewId="0" topLeftCell="A1">
      <selection activeCell="G39" sqref="G39"/>
    </sheetView>
  </sheetViews>
  <sheetFormatPr defaultColWidth="9.140625" defaultRowHeight="12.75"/>
  <sheetData>
    <row r="1" spans="1:10" ht="12.75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267" t="s">
        <v>300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2.7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 customHeight="1">
      <c r="A4" s="264" t="s">
        <v>307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2.7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2.7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1:10" ht="12.75" customHeight="1">
      <c r="A7" s="264"/>
      <c r="B7" s="264"/>
      <c r="C7" s="264"/>
      <c r="D7" s="264"/>
      <c r="E7" s="264"/>
      <c r="F7" s="264"/>
      <c r="G7" s="264"/>
      <c r="H7" s="264"/>
      <c r="I7" s="264"/>
      <c r="J7" s="264"/>
    </row>
    <row r="8" spans="1:10" ht="12.75" customHeight="1">
      <c r="A8" s="264"/>
      <c r="B8" s="264"/>
      <c r="C8" s="264"/>
      <c r="D8" s="264"/>
      <c r="E8" s="264"/>
      <c r="F8" s="264"/>
      <c r="G8" s="264"/>
      <c r="H8" s="264"/>
      <c r="I8" s="264"/>
      <c r="J8" s="264"/>
    </row>
    <row r="9" spans="1:10" ht="12.7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</row>
    <row r="10" spans="1:10" ht="12.75" customHeight="1">
      <c r="A10" s="264"/>
      <c r="B10" s="264"/>
      <c r="C10" s="264"/>
      <c r="D10" s="264"/>
      <c r="E10" s="264"/>
      <c r="F10" s="264"/>
      <c r="G10" s="264"/>
      <c r="H10" s="264"/>
      <c r="I10" s="264"/>
      <c r="J10" s="264"/>
    </row>
    <row r="11" spans="1:10" ht="12.75">
      <c r="A11" s="265"/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 ht="12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2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2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2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12.7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ht="12.7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12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2.75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2.7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2.75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15">
      <c r="A26" s="102"/>
      <c r="B26" s="102"/>
      <c r="C26" s="102"/>
      <c r="D26" s="102"/>
      <c r="E26" s="102"/>
      <c r="F26" s="102"/>
      <c r="G26" s="102"/>
      <c r="H26" s="102"/>
      <c r="I26" s="103"/>
      <c r="J26" s="102"/>
    </row>
    <row r="27" spans="1:10" ht="12.7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</sheetData>
  <sheetProtection/>
  <mergeCells count="3">
    <mergeCell ref="A4:J10"/>
    <mergeCell ref="A11:J11"/>
    <mergeCell ref="A2:J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Kotaran;Marina Milic;Tian Mesaric</dc:creator>
  <cp:keywords/>
  <dc:description/>
  <cp:lastModifiedBy>Dina Avdić</cp:lastModifiedBy>
  <cp:lastPrinted>2019-02-25T09:33:45Z</cp:lastPrinted>
  <dcterms:created xsi:type="dcterms:W3CDTF">2008-10-17T11:51:54Z</dcterms:created>
  <dcterms:modified xsi:type="dcterms:W3CDTF">2023-05-15T12:04:17Z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