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9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List1" sheetId="7" r:id="rId7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<sst xmlns="http://schemas.openxmlformats.org/spreadsheetml/2006/main" count="349" uniqueCount="317">
  <si>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</si>
  <si>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</si>
  <si>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</si>
  <si>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</si>
  <si>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</si>
  <si>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</si>
  <si>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</si>
  <si>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</si>
  <si>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</si>
  <si>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</si>
  <si>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</si>
  <si>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</si>
  <si>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</si>
  <si>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</si>
  <si>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</si>
  <si>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</si>
  <si>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</si>
  <si>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</si>
  <si>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</si>
  <si>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</si>
  <si>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</si>
  <si>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</si>
  <si>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</si>
  <si>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</si>
  <si>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</si>
  <si>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</si>
  <si>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</si>
  <si>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</si>
  <si>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</si>
  <si>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</si>
  <si>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</si>
  <si>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</si>
  <si>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</si>
  <si>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</si>
  <si>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</si>
  <si>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</si>
  <si>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</si>
  <si>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</si>
  <si>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</si>
  <si>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</si>
  <si>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</si>
  <si>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</si>
  <si>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</si>
  <si>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</si>
  <si>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</si>
  <si>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</si>
  <si>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</si>
  <si>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</si>
  <si>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</si>
  <si>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</si>
  <si>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</si>
  <si>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</si>
  <si>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</si>
  <si>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</si>
  <si>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</si>
  <si>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</si>
  <si>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</si>
  <si>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</si>
  <si>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</si>
  <si>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</si>
  <si>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</si>
  <si>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</si>
  <si>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</si>
  <si>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</si>
  <si>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</si>
  <si>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</si>
  <si>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</si>
  <si>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</si>
  <si>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</si>
  <si>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</si>
  <si>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</si>
  <si>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</si>
  <si>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</si>
  <si>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</si>
  <si>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</si>
  <si>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</si>
  <si>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</si>
  <si>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</si>
  <si>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</si>
  <si>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</si>
  <si>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</si>
  <si>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</si>
  <si>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</si>
  <si>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</si>
  <si>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</si>
  <si>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</si>
  <si>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</si>
  <si>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</si>
  <si>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</si>
  <si>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</si>
  <si>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</si>
  <si>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</si>
  <si>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</si>
  <si>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</si>
  <si>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</si>
  <si>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</si>
  <si>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</si>
  <si>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</si>
  <si>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</si>
  <si>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</si>
  <si>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</si>
  <si>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</si>
  <si>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</si>
  <si>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</si>
  <si>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</si>
  <si>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</si>
  <si>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</si>
  <si>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</si>
  <si>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</si>
  <si>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</si>
  <si>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</si>
  <si>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</si>
  <si>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</si>
  <si>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</si>
  <si>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</si>
  <si>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</si>
  <si>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</si>
  <si>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</si>
  <si>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</si>
  <si>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</si>
  <si>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</si>
  <si>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</si>
  <si>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</si>
  <si>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</si>
  <si>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</si>
  <si>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</si>
  <si>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</si>
  <si>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</si>
  <si>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</si>
  <si>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</si>
  <si>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</si>
  <si>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</si>
  <si>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</si>
  <si>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</si>
  <si>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</si>
  <si>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</si>
  <si>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</si>
  <si>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</si>
  <si>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</si>
  <si>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</si>
  <si>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</si>
  <si>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</si>
  <si>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</si>
  <si>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</si>
  <si>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</si>
  <si>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</si>
  <si>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</si>
  <si>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</si>
  <si>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</si>
  <si>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</si>
  <si>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</si>
  <si>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</si>
  <si>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</si>
  <si>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</si>
  <si>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</si>
  <si>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</si>
  <si>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</si>
  <si>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</si>
  <si>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</si>
  <si>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</si>
  <si>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</si>
  <si>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</si>
  <si>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</si>
  <si>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</si>
  <si>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</si>
  <si>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</si>
  <si>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</si>
  <si>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</si>
  <si>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</si>
  <si>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</si>
  <si>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</si>
  <si>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</si>
  <si>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</si>
  <si>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</si>
  <si>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</si>
  <si>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</si>
  <si>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</si>
  <si>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</si>
  <si>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</si>
  <si>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</si>
  <si>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</si>
  <si>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</si>
  <si>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</si>
  <si>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</si>
  <si>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</si>
  <si>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</si>
  <si>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</si>
  <si>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</si>
  <si>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</si>
  <si>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</si>
  <si>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</si>
  <si>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</si>
  <si>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</si>
  <si>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</si>
  <si>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</si>
  <si>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</si>
  <si>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</si>
  <si>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</si>
  <si>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</si>
  <si>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</si>
  <si>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</si>
  <si>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</si>
  <si>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</si>
  <si>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</si>
  <si>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</si>
  <si>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</si>
  <si>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</si>
  <si>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</si>
  <si>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</si>
  <si>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</si>
  <si>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</si>
  <si>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</si>
  <si>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</si>
  <si>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</si>
  <si>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</si>
  <si>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</si>
  <si>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</si>
  <si>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</si>
  <si>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</si>
  <si>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</si>
  <si>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</si>
  <si>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</si>
  <si>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</si>
  <si>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</si>
  <si>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</si>
  <si>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</si>
  <si>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</si>
  <si>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</si>
  <si>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</si>
  <si>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</si>
  <si>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</si>
  <si>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</si>
  <si>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</si>
  <si>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</si>
  <si>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</si>
  <si>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</si>
  <si>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</si>
  <si>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</si>
  <si>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</si>
  <si>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</si>
  <si>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</si>
  <si>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</si>
  <si>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</si>
  <si>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</si>
  <si>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</si>
  <si>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</si>
  <si>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</si>
  <si>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</si>
  <si>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</si>
  <si>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</si>
  <si>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</si>
  <si>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</si>
  <si>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</si>
  <si>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</si>
  <si>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</si>
  <si>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</si>
  <si>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</si>
  <si>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</si>
  <si>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</si>
  <si>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</si>
  <si>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</si>
  <si>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</si>
  <si>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</si>
  <si>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</si>
  <si>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</si>
  <si>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</si>
  <si>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</si>
  <si>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</si>
  <si>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</si>
  <si>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</si>
  <si>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</si>
  <si>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</si>
  <si>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</si>
  <si>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</si>
  <si>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</si>
  <si>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</si>
  <si>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</si>
  <si>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</si>
  <si>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</si>
  <si>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</si>
  <si>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</si>
  <si>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</si>
  <si>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NE</t>
  </si>
  <si>
    <t>1. Financijski izvještaji (bilanca, račun dobiti i gubitka, izvještaj o novčanom tijeku i izvještaj o promjenama kapitala)</t>
  </si>
  <si>
    <t>2. Izvještaj poslovodstva i bilješke</t>
  </si>
  <si>
    <t>03145662</t>
  </si>
  <si>
    <t>56994999963</t>
  </si>
  <si>
    <t>JADRAN D.D., CRIKVENICA</t>
  </si>
  <si>
    <t>CRIKVENICA</t>
  </si>
  <si>
    <t>Bana Jelačića  16</t>
  </si>
  <si>
    <t>uprava@jadran-crikvenica.hr</t>
  </si>
  <si>
    <t>www.jadran-crikvenica.hr</t>
  </si>
  <si>
    <t>5510</t>
  </si>
  <si>
    <t>Crikvenica</t>
  </si>
  <si>
    <t>040000817</t>
  </si>
  <si>
    <t>PRIMORSKO-GORANSKA</t>
  </si>
  <si>
    <t>Ivančić  Majetić  Natali</t>
  </si>
  <si>
    <t>+385 (0)51 800 482</t>
  </si>
  <si>
    <t>+365 (0)51 241 349</t>
  </si>
  <si>
    <t>financije@jadran-crikvenica.hr</t>
  </si>
  <si>
    <t>Obveznik: JADRAN D.D., CRIKVENICA</t>
  </si>
  <si>
    <t>Bilješke uz financijske izvještaje</t>
  </si>
  <si>
    <t>01.01.2018.</t>
  </si>
  <si>
    <t>Nematerijlana imovina</t>
  </si>
  <si>
    <t>Materijalna imovina</t>
  </si>
  <si>
    <t>Amortizacija</t>
  </si>
  <si>
    <t>Zalihe</t>
  </si>
  <si>
    <t>Kratkotrajna potraživanja</t>
  </si>
  <si>
    <t>AVR</t>
  </si>
  <si>
    <t xml:space="preserve">Financijke obveze </t>
  </si>
  <si>
    <t>Kratkoročne obveze</t>
  </si>
  <si>
    <t>u razdoblju 01.01.2018. do 30.06.2018.</t>
  </si>
  <si>
    <t>stanje na dan 30.06.2018.</t>
  </si>
  <si>
    <t>30.06.2018</t>
  </si>
  <si>
    <t>Podaci o poslovanju za period 01-06/2018. specificirani su u međuizvještaju koji je sastavni dio izvješća za II. kvartal 2018., odnosno polugodište 2018.</t>
  </si>
  <si>
    <t>30.06.2018.</t>
  </si>
  <si>
    <t>Karlo Čulo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</si>
</sst>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  <numFmt numFmtId="196" formatCode="&quot;$&quot;#,##0.00_);[Red]\(&quot;$&quot;#,##0.00\)"/>
    <numFmt numFmtId="197" formatCode="0.0%"/>
    <numFmt numFmtId="198" formatCode="0.00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"/>
    <numFmt numFmtId="204" formatCode="0.000"/>
    <numFmt numFmtId="205" formatCode="#,##0.000"/>
    <numFmt numFmtId="206" formatCode="0.000%"/>
    <numFmt numFmtId="207" formatCode="0.00000000"/>
    <numFmt numFmtId="208" formatCode="0.0000000"/>
    <numFmt numFmtId="209" formatCode="0.000000"/>
    <numFmt numFmtId="210" formatCode="0.00000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[$-41A]d\.\ mmmm\ yyyy\."/>
    <numFmt numFmtId="218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38" fontId="1" fillId="30" borderId="0" applyNumberFormat="0" applyBorder="0" applyAlignment="0" applyProtection="0"/>
    <xf numFmtId="0" fontId="18" fillId="31" borderId="3">
      <alignment/>
      <protection/>
    </xf>
    <xf numFmtId="0" fontId="7" fillId="32" borderId="4">
      <alignment vertical="center" wrapText="1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3" borderId="1" applyNumberFormat="0" applyAlignment="0" applyProtection="0"/>
    <xf numFmtId="10" fontId="1" fillId="34" borderId="8" applyNumberFormat="0" applyBorder="0" applyAlignment="0" applyProtection="0"/>
    <xf numFmtId="0" fontId="23" fillId="0" borderId="9" applyNumberFormat="0" applyFill="0" applyAlignment="0" applyProtection="0"/>
    <xf numFmtId="0" fontId="24" fillId="33" borderId="0" applyNumberFormat="0" applyBorder="0" applyAlignment="0" applyProtection="0"/>
    <xf numFmtId="198" fontId="25" fillId="0" borderId="0">
      <alignment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7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27" fillId="32" borderId="12" applyNumberFormat="0" applyProtection="0">
      <alignment horizontal="left" vertical="center" indent="1"/>
    </xf>
    <xf numFmtId="0" fontId="27" fillId="32" borderId="12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>
      <alignment/>
      <protection/>
    </xf>
  </cellStyleXfs>
  <cellXfs count="305">
    <xf numFmtId="0" fontId="0" fillId="0" borderId="0" xfId="0" applyAlignment="1">
      <alignment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9" fontId="2" fillId="0" borderId="21" xfId="0" applyNumberFormat="1" applyFont="1" applyFill="1" applyBorder="1" applyAlignment="1">
      <alignment horizontal="center" vertical="center"/>
    </xf>
    <xf numFmtId="0" fontId="10" fillId="0" borderId="0" xfId="108" applyFont="1" applyFill="1" applyBorder="1" applyAlignment="1">
      <alignment horizontal="center" vertical="center" wrapText="1"/>
      <protection/>
    </xf>
    <xf numFmtId="0" fontId="7" fillId="0" borderId="0" xfId="108" applyFont="1" applyFill="1" applyBorder="1" applyAlignment="1" applyProtection="1">
      <alignment horizontal="center" vertical="center"/>
      <protection hidden="1"/>
    </xf>
    <xf numFmtId="169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9" fontId="2" fillId="0" borderId="21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0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08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08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14" fontId="7" fillId="0" borderId="0" xfId="108" applyNumberFormat="1" applyFont="1" applyFill="1" applyBorder="1" applyAlignment="1" applyProtection="1">
      <alignment horizontal="center" vertical="center"/>
      <protection hidden="1" locked="0"/>
    </xf>
    <xf numFmtId="3" fontId="1" fillId="0" borderId="25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7" xfId="62" applyFont="1" applyBorder="1" applyAlignment="1">
      <alignment/>
      <protection/>
    </xf>
    <xf numFmtId="0" fontId="3" fillId="0" borderId="28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2" fillId="0" borderId="0" xfId="62" applyFont="1" applyFill="1" applyBorder="1" applyAlignment="1" applyProtection="1">
      <alignment horizontal="left" vertical="center"/>
      <protection hidden="1"/>
    </xf>
    <xf numFmtId="0" fontId="3" fillId="0" borderId="25" xfId="62" applyFont="1" applyFill="1" applyBorder="1" applyAlignment="1" applyProtection="1">
      <alignment horizontal="left" vertical="center" wrapText="1"/>
      <protection hidden="1"/>
    </xf>
    <xf numFmtId="0" fontId="3" fillId="0" borderId="26" xfId="62" applyFont="1" applyFill="1" applyBorder="1" applyAlignment="1" applyProtection="1">
      <alignment vertical="center"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3" fillId="0" borderId="0" xfId="62" applyFont="1" applyFill="1" applyBorder="1" applyAlignment="1" applyProtection="1">
      <alignment horizontal="center" vertical="center" wrapText="1"/>
      <protection hidden="1"/>
    </xf>
    <xf numFmtId="0" fontId="3" fillId="0" borderId="25" xfId="62" applyFont="1" applyBorder="1" applyAlignment="1" applyProtection="1">
      <alignment horizontal="left" vertical="center" wrapText="1"/>
      <protection hidden="1"/>
    </xf>
    <xf numFmtId="0" fontId="3" fillId="0" borderId="26" xfId="62" applyFont="1" applyBorder="1" applyAlignment="1" applyProtection="1">
      <alignment/>
      <protection hidden="1"/>
    </xf>
    <xf numFmtId="0" fontId="3" fillId="0" borderId="0" xfId="62" applyFont="1" applyBorder="1" applyAlignment="1" applyProtection="1">
      <alignment/>
      <protection hidden="1"/>
    </xf>
    <xf numFmtId="0" fontId="39" fillId="0" borderId="0" xfId="62" applyFont="1" applyBorder="1" applyAlignment="1" applyProtection="1">
      <alignment horizontal="right" vertical="center" wrapText="1"/>
      <protection hidden="1"/>
    </xf>
    <xf numFmtId="0" fontId="39" fillId="0" borderId="0" xfId="62" applyFont="1" applyBorder="1" applyAlignment="1" applyProtection="1">
      <alignment horizontal="right"/>
      <protection hidden="1"/>
    </xf>
    <xf numFmtId="0" fontId="39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39" fillId="0" borderId="0" xfId="62" applyFont="1" applyFill="1" applyBorder="1" applyAlignment="1" applyProtection="1">
      <alignment horizontal="left" vertical="center"/>
      <protection hidden="1"/>
    </xf>
    <xf numFmtId="0" fontId="3" fillId="0" borderId="25" xfId="62" applyFont="1" applyFill="1" applyBorder="1" applyAlignment="1" applyProtection="1">
      <alignment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25" xfId="62" applyFont="1" applyBorder="1" applyAlignment="1" applyProtection="1">
      <alignment wrapText="1"/>
      <protection hidden="1"/>
    </xf>
    <xf numFmtId="0" fontId="3" fillId="0" borderId="26" xfId="62" applyFont="1" applyBorder="1" applyAlignment="1" applyProtection="1">
      <alignment horizontal="right"/>
      <protection hidden="1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25" xfId="62" applyFont="1" applyBorder="1" applyAlignment="1" applyProtection="1">
      <alignment/>
      <protection hidden="1"/>
    </xf>
    <xf numFmtId="0" fontId="3" fillId="0" borderId="26" xfId="62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Fill="1" applyBorder="1" applyAlignment="1" applyProtection="1">
      <alignment/>
      <protection hidden="1"/>
    </xf>
    <xf numFmtId="0" fontId="3" fillId="0" borderId="0" xfId="62" applyFont="1" applyBorder="1" applyAlignment="1" applyProtection="1">
      <alignment vertical="top"/>
      <protection hidden="1"/>
    </xf>
    <xf numFmtId="1" fontId="2" fillId="0" borderId="23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 applyProtection="1">
      <alignment horizontal="right" vertical="center"/>
      <protection hidden="1"/>
    </xf>
    <xf numFmtId="3" fontId="2" fillId="0" borderId="23" xfId="62" applyNumberFormat="1" applyFont="1" applyFill="1" applyBorder="1" applyAlignment="1" applyProtection="1">
      <alignment horizontal="right" vertical="center"/>
      <protection hidden="1" locked="0"/>
    </xf>
    <xf numFmtId="0" fontId="3" fillId="0" borderId="25" xfId="62" applyFont="1" applyBorder="1" applyAlignment="1" applyProtection="1">
      <alignment vertical="top"/>
      <protection hidden="1"/>
    </xf>
    <xf numFmtId="0" fontId="2" fillId="0" borderId="23" xfId="62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Border="1" applyAlignment="1" applyProtection="1">
      <alignment vertical="top"/>
      <protection hidden="1"/>
    </xf>
    <xf numFmtId="0" fontId="3" fillId="0" borderId="0" xfId="62" applyFont="1" applyBorder="1" applyAlignment="1">
      <alignment/>
      <protection/>
    </xf>
    <xf numFmtId="0" fontId="3" fillId="0" borderId="25" xfId="62" applyFont="1" applyBorder="1" applyAlignment="1" applyProtection="1">
      <alignment horizontal="left" vertical="top" wrapText="1"/>
      <protection hidden="1"/>
    </xf>
    <xf numFmtId="0" fontId="3" fillId="0" borderId="26" xfId="62" applyFont="1" applyBorder="1" applyAlignment="1">
      <alignment/>
      <protection/>
    </xf>
    <xf numFmtId="0" fontId="3" fillId="0" borderId="0" xfId="62" applyFont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25" xfId="62" applyFont="1" applyBorder="1" applyAlignment="1" applyProtection="1">
      <alignment horizontal="left" vertical="top" indent="2"/>
      <protection hidden="1"/>
    </xf>
    <xf numFmtId="0" fontId="3" fillId="0" borderId="25" xfId="62" applyFont="1" applyBorder="1" applyAlignment="1" applyProtection="1">
      <alignment horizontal="left" vertical="top" wrapText="1" indent="2"/>
      <protection hidden="1"/>
    </xf>
    <xf numFmtId="0" fontId="3" fillId="0" borderId="26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2" fillId="0" borderId="26" xfId="62" applyFont="1" applyFill="1" applyBorder="1" applyAlignment="1" applyProtection="1">
      <alignment horizontal="right" vertical="center"/>
      <protection hidden="1" locked="0"/>
    </xf>
    <xf numFmtId="0" fontId="2" fillId="0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Fill="1" applyBorder="1" applyAlignment="1">
      <alignment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62" applyNumberFormat="1" applyFont="1" applyBorder="1" applyAlignment="1" applyProtection="1">
      <alignment horizontal="center" vertical="center"/>
      <protection hidden="1" locked="0"/>
    </xf>
    <xf numFmtId="0" fontId="3" fillId="0" borderId="26" xfId="62" applyFont="1" applyBorder="1" applyAlignment="1" applyProtection="1">
      <alignment horizontal="left" vertical="top"/>
      <protection hidden="1"/>
    </xf>
    <xf numFmtId="0" fontId="3" fillId="0" borderId="0" xfId="62" applyFont="1" applyBorder="1" applyAlignment="1" applyProtection="1">
      <alignment horizontal="left" vertical="top"/>
      <protection hidden="1"/>
    </xf>
    <xf numFmtId="0" fontId="3" fillId="0" borderId="25" xfId="62" applyFont="1" applyBorder="1" applyAlignment="1" applyProtection="1">
      <alignment horizontal="left"/>
      <protection hidden="1"/>
    </xf>
    <xf numFmtId="0" fontId="3" fillId="0" borderId="27" xfId="62" applyFont="1" applyBorder="1" applyAlignment="1" applyProtection="1">
      <alignment/>
      <protection hidden="1"/>
    </xf>
    <xf numFmtId="0" fontId="3" fillId="0" borderId="28" xfId="62" applyFont="1" applyBorder="1" applyAlignment="1" applyProtection="1">
      <alignment/>
      <protection hidden="1"/>
    </xf>
    <xf numFmtId="0" fontId="3" fillId="0" borderId="26" xfId="62" applyFont="1" applyBorder="1" applyAlignment="1" applyProtection="1">
      <alignment horizontal="left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25" xfId="62" applyFont="1" applyFill="1" applyBorder="1" applyAlignment="1" applyProtection="1">
      <alignment vertical="center"/>
      <protection hidden="1"/>
    </xf>
    <xf numFmtId="0" fontId="41" fillId="0" borderId="0" xfId="108" applyFont="1" applyBorder="1" applyAlignment="1" applyProtection="1">
      <alignment vertical="center"/>
      <protection hidden="1"/>
    </xf>
    <xf numFmtId="0" fontId="41" fillId="0" borderId="25" xfId="108" applyFont="1" applyFill="1" applyBorder="1" applyAlignment="1" applyProtection="1">
      <alignment vertical="center"/>
      <protection hidden="1"/>
    </xf>
    <xf numFmtId="0" fontId="41" fillId="0" borderId="0" xfId="108" applyFont="1" applyBorder="1" applyAlignment="1" applyProtection="1">
      <alignment horizontal="left"/>
      <protection hidden="1"/>
    </xf>
    <xf numFmtId="0" fontId="9" fillId="0" borderId="0" xfId="108" applyFont="1" applyBorder="1" applyAlignment="1">
      <alignment/>
      <protection/>
    </xf>
    <xf numFmtId="0" fontId="9" fillId="0" borderId="25" xfId="108" applyFont="1" applyBorder="1" applyAlignment="1">
      <alignment/>
      <protection/>
    </xf>
    <xf numFmtId="0" fontId="41" fillId="0" borderId="0" xfId="108" applyFont="1" applyBorder="1" applyAlignment="1" applyProtection="1" quotePrefix="1">
      <alignment horizontal="left"/>
      <protection hidden="1"/>
    </xf>
    <xf numFmtId="0" fontId="0" fillId="0" borderId="0" xfId="62" applyFont="1" applyBorder="1" applyAlignment="1">
      <alignment/>
      <protection/>
    </xf>
    <xf numFmtId="0" fontId="0" fillId="0" borderId="25" xfId="62" applyFont="1" applyBorder="1" applyAlignment="1">
      <alignment/>
      <protection/>
    </xf>
    <xf numFmtId="0" fontId="2" fillId="0" borderId="26" xfId="62" applyFont="1" applyBorder="1" applyAlignment="1" applyProtection="1">
      <alignment vertical="center"/>
      <protection hidden="1"/>
    </xf>
    <xf numFmtId="0" fontId="3" fillId="0" borderId="29" xfId="62" applyFont="1" applyBorder="1" applyAlignment="1" applyProtection="1">
      <alignment/>
      <protection hidden="1"/>
    </xf>
    <xf numFmtId="0" fontId="3" fillId="0" borderId="29" xfId="62" applyFont="1" applyBorder="1" applyAlignment="1">
      <alignment/>
      <protection/>
    </xf>
    <xf numFmtId="0" fontId="3" fillId="0" borderId="30" xfId="62" applyFont="1" applyBorder="1" applyAlignment="1" applyProtection="1">
      <alignment/>
      <protection hidden="1"/>
    </xf>
    <xf numFmtId="0" fontId="3" fillId="0" borderId="31" xfId="62" applyFont="1" applyFill="1" applyBorder="1" applyAlignment="1" applyProtection="1">
      <alignment horizontal="right" vertical="top" wrapText="1"/>
      <protection hidden="1"/>
    </xf>
    <xf numFmtId="0" fontId="3" fillId="0" borderId="32" xfId="62" applyFont="1" applyFill="1" applyBorder="1" applyAlignment="1" applyProtection="1">
      <alignment horizontal="right" vertical="top" wrapText="1"/>
      <protection hidden="1"/>
    </xf>
    <xf numFmtId="0" fontId="3" fillId="0" borderId="32" xfId="62" applyFont="1" applyFill="1" applyBorder="1" applyAlignment="1" applyProtection="1">
      <alignment/>
      <protection hidden="1"/>
    </xf>
    <xf numFmtId="0" fontId="3" fillId="0" borderId="33" xfId="62" applyFont="1" applyFill="1" applyBorder="1" applyAlignment="1" applyProtection="1">
      <alignment/>
      <protection hidden="1"/>
    </xf>
    <xf numFmtId="49" fontId="2" fillId="0" borderId="23" xfId="62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108">
      <alignment vertical="top"/>
      <protection/>
    </xf>
    <xf numFmtId="0" fontId="9" fillId="0" borderId="0" xfId="108" applyAlignment="1">
      <alignment/>
      <protection/>
    </xf>
    <xf numFmtId="0" fontId="42" fillId="0" borderId="0" xfId="108" applyFont="1" applyAlignment="1">
      <alignment/>
      <protection/>
    </xf>
    <xf numFmtId="49" fontId="2" fillId="0" borderId="8" xfId="62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0" xfId="108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10" fillId="0" borderId="35" xfId="62" applyFont="1" applyBorder="1" applyAlignment="1">
      <alignment/>
      <protection/>
    </xf>
    <xf numFmtId="0" fontId="10" fillId="0" borderId="27" xfId="62" applyFont="1" applyBorder="1" applyAlignment="1">
      <alignment/>
      <protection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26" xfId="62" applyFont="1" applyBorder="1" applyAlignment="1" applyProtection="1">
      <alignment horizontal="right" vertical="center" wrapText="1"/>
      <protection hidden="1"/>
    </xf>
    <xf numFmtId="0" fontId="3" fillId="0" borderId="25" xfId="62" applyFont="1" applyBorder="1" applyAlignment="1" applyProtection="1">
      <alignment horizontal="right" wrapText="1"/>
      <protection hidden="1"/>
    </xf>
    <xf numFmtId="0" fontId="2" fillId="0" borderId="31" xfId="62" applyFont="1" applyFill="1" applyBorder="1" applyAlignment="1" applyProtection="1">
      <alignment horizontal="left" vertical="center"/>
      <protection hidden="1" locked="0"/>
    </xf>
    <xf numFmtId="0" fontId="2" fillId="0" borderId="32" xfId="62" applyFont="1" applyFill="1" applyBorder="1" applyAlignment="1" applyProtection="1">
      <alignment horizontal="left" vertical="center"/>
      <protection hidden="1" locked="0"/>
    </xf>
    <xf numFmtId="0" fontId="2" fillId="0" borderId="33" xfId="62" applyFont="1" applyFill="1" applyBorder="1" applyAlignment="1" applyProtection="1">
      <alignment horizontal="left" vertical="center"/>
      <protection hidden="1" locked="0"/>
    </xf>
    <xf numFmtId="49" fontId="2" fillId="0" borderId="31" xfId="62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2" xfId="62" applyNumberFormat="1" applyFont="1" applyFill="1" applyBorder="1" applyAlignment="1" applyProtection="1">
      <alignment horizontal="left" vertical="center"/>
      <protection hidden="1" locked="0"/>
    </xf>
    <xf numFmtId="49" fontId="2" fillId="0" borderId="33" xfId="62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2" applyNumberFormat="1" applyFont="1" applyFill="1" applyBorder="1" applyAlignment="1" applyProtection="1">
      <alignment horizontal="left" vertical="center"/>
      <protection hidden="1" locked="0"/>
    </xf>
    <xf numFmtId="0" fontId="2" fillId="0" borderId="31" xfId="62" applyFont="1" applyFill="1" applyBorder="1" applyAlignment="1" applyProtection="1">
      <alignment horizontal="right" vertical="center"/>
      <protection hidden="1" locked="0"/>
    </xf>
    <xf numFmtId="0" fontId="3" fillId="0" borderId="32" xfId="62" applyFont="1" applyFill="1" applyBorder="1" applyAlignment="1">
      <alignment/>
      <protection/>
    </xf>
    <xf numFmtId="0" fontId="3" fillId="0" borderId="33" xfId="62" applyFont="1" applyFill="1" applyBorder="1" applyAlignment="1">
      <alignment/>
      <protection/>
    </xf>
    <xf numFmtId="49" fontId="2" fillId="0" borderId="31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62" applyFont="1" applyBorder="1" applyAlignment="1" applyProtection="1">
      <alignment horizontal="center" vertical="top"/>
      <protection hidden="1"/>
    </xf>
    <xf numFmtId="0" fontId="3" fillId="0" borderId="36" xfId="62" applyFont="1" applyBorder="1" applyAlignment="1">
      <alignment horizontal="center"/>
      <protection/>
    </xf>
    <xf numFmtId="0" fontId="3" fillId="0" borderId="37" xfId="62" applyFont="1" applyBorder="1" applyAlignment="1">
      <alignment/>
      <protection/>
    </xf>
    <xf numFmtId="0" fontId="3" fillId="0" borderId="32" xfId="62" applyFont="1" applyFill="1" applyBorder="1" applyAlignment="1" applyProtection="1">
      <alignment horizontal="center" vertical="top"/>
      <protection hidden="1"/>
    </xf>
    <xf numFmtId="0" fontId="3" fillId="0" borderId="32" xfId="62" applyFont="1" applyFill="1" applyBorder="1" applyAlignment="1" applyProtection="1">
      <alignment horizontal="center"/>
      <protection hidden="1"/>
    </xf>
    <xf numFmtId="49" fontId="4" fillId="0" borderId="31" xfId="56" applyNumberFormat="1" applyFill="1" applyBorder="1" applyAlignment="1" applyProtection="1" quotePrefix="1">
      <alignment horizontal="left" vertical="center"/>
      <protection hidden="1" locked="0"/>
    </xf>
    <xf numFmtId="0" fontId="3" fillId="0" borderId="26" xfId="62" applyFont="1" applyBorder="1" applyAlignment="1" applyProtection="1">
      <alignment horizontal="right" vertical="center"/>
      <protection hidden="1"/>
    </xf>
    <xf numFmtId="0" fontId="3" fillId="0" borderId="25" xfId="62" applyFont="1" applyBorder="1" applyAlignment="1" applyProtection="1">
      <alignment horizontal="right"/>
      <protection hidden="1"/>
    </xf>
    <xf numFmtId="0" fontId="3" fillId="0" borderId="33" xfId="62" applyFont="1" applyFill="1" applyBorder="1" applyAlignment="1">
      <alignment horizontal="left" vertical="center"/>
      <protection/>
    </xf>
    <xf numFmtId="0" fontId="40" fillId="0" borderId="0" xfId="108" applyFont="1" applyBorder="1" applyAlignment="1" applyProtection="1">
      <alignment horizontal="left"/>
      <protection hidden="1"/>
    </xf>
    <xf numFmtId="0" fontId="27" fillId="0" borderId="0" xfId="108" applyFont="1" applyBorder="1" applyAlignment="1">
      <alignment/>
      <protection/>
    </xf>
    <xf numFmtId="0" fontId="41" fillId="0" borderId="0" xfId="108" applyFont="1" applyBorder="1" applyAlignment="1" applyProtection="1">
      <alignment horizontal="left"/>
      <protection hidden="1"/>
    </xf>
    <xf numFmtId="0" fontId="9" fillId="0" borderId="0" xfId="108" applyFont="1" applyBorder="1" applyAlignment="1">
      <alignment/>
      <protection/>
    </xf>
    <xf numFmtId="0" fontId="9" fillId="0" borderId="25" xfId="108" applyFont="1" applyBorder="1" applyAlignment="1">
      <alignment/>
      <protection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27" xfId="62" applyFont="1" applyBorder="1" applyAlignment="1" applyProtection="1">
      <alignment horizontal="center"/>
      <protection hidden="1"/>
    </xf>
    <xf numFmtId="0" fontId="2" fillId="0" borderId="31" xfId="62" applyFont="1" applyFill="1" applyBorder="1" applyAlignment="1" applyProtection="1">
      <alignment horizontal="left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32" xfId="62" applyFont="1" applyFill="1" applyBorder="1" applyAlignment="1">
      <alignment horizontal="left"/>
      <protection/>
    </xf>
    <xf numFmtId="0" fontId="3" fillId="0" borderId="33" xfId="62" applyFont="1" applyFill="1" applyBorder="1" applyAlignment="1">
      <alignment horizontal="left"/>
      <protection/>
    </xf>
    <xf numFmtId="0" fontId="3" fillId="0" borderId="0" xfId="62" applyFont="1" applyBorder="1" applyAlignment="1" applyProtection="1">
      <alignment horizontal="right" vertical="center"/>
      <protection hidden="1"/>
    </xf>
    <xf numFmtId="0" fontId="3" fillId="0" borderId="26" xfId="62" applyFont="1" applyBorder="1" applyAlignment="1" applyProtection="1">
      <alignment horizontal="center" vertical="center"/>
      <protection hidden="1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25" xfId="62" applyFont="1" applyBorder="1" applyAlignment="1">
      <alignment horizontal="center"/>
      <protection/>
    </xf>
    <xf numFmtId="0" fontId="4" fillId="0" borderId="31" xfId="56" applyFill="1" applyBorder="1" applyAlignment="1" applyProtection="1">
      <alignment/>
      <protection hidden="1" locked="0"/>
    </xf>
    <xf numFmtId="0" fontId="2" fillId="0" borderId="32" xfId="62" applyFont="1" applyFill="1" applyBorder="1" applyAlignment="1" applyProtection="1">
      <alignment/>
      <protection hidden="1" locked="0"/>
    </xf>
    <xf numFmtId="0" fontId="2" fillId="0" borderId="33" xfId="62" applyFont="1" applyFill="1" applyBorder="1" applyAlignment="1" applyProtection="1">
      <alignment/>
      <protection hidden="1" locked="0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32" xfId="62" applyFont="1" applyFill="1" applyBorder="1" applyAlignment="1">
      <alignment horizontal="left" vertical="center"/>
      <protection/>
    </xf>
    <xf numFmtId="1" fontId="2" fillId="0" borderId="31" xfId="62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26" xfId="62" applyFont="1" applyBorder="1" applyAlignment="1" applyProtection="1">
      <alignment horizontal="right" wrapText="1"/>
      <protection hidden="1"/>
    </xf>
    <xf numFmtId="49" fontId="2" fillId="0" borderId="3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2" applyFont="1" applyFill="1" applyBorder="1" applyAlignment="1" applyProtection="1">
      <alignment horizontal="left" vertical="center" wrapText="1"/>
      <protection hidden="1"/>
    </xf>
    <xf numFmtId="0" fontId="2" fillId="0" borderId="0" xfId="62" applyFont="1" applyFill="1" applyBorder="1" applyAlignment="1" applyProtection="1">
      <alignment horizontal="left" vertical="center" wrapText="1"/>
      <protection hidden="1"/>
    </xf>
    <xf numFmtId="0" fontId="2" fillId="0" borderId="25" xfId="62" applyFont="1" applyFill="1" applyBorder="1" applyAlignment="1" applyProtection="1">
      <alignment horizontal="left" vertical="center" wrapText="1"/>
      <protection hidden="1"/>
    </xf>
    <xf numFmtId="0" fontId="38" fillId="0" borderId="26" xfId="62" applyFont="1" applyBorder="1" applyAlignment="1" applyProtection="1">
      <alignment horizontal="center" vertical="center" wrapText="1"/>
      <protection hidden="1"/>
    </xf>
    <xf numFmtId="0" fontId="38" fillId="0" borderId="0" xfId="62" applyFont="1" applyBorder="1" applyAlignment="1" applyProtection="1">
      <alignment horizontal="center" vertical="center" wrapText="1"/>
      <protection hidden="1"/>
    </xf>
    <xf numFmtId="0" fontId="38" fillId="0" borderId="25" xfId="62" applyFont="1" applyBorder="1" applyAlignment="1" applyProtection="1">
      <alignment horizontal="center" vertical="center" wrapText="1"/>
      <protection hidden="1"/>
    </xf>
    <xf numFmtId="0" fontId="1" fillId="0" borderId="26" xfId="62" applyFont="1" applyBorder="1" applyAlignment="1" applyProtection="1">
      <alignment horizontal="right" vertical="center" wrapText="1"/>
      <protection hidden="1"/>
    </xf>
    <xf numFmtId="0" fontId="1" fillId="0" borderId="25" xfId="62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 quotePrefix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quotePrefix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08" applyFont="1" applyFill="1" applyBorder="1" applyAlignment="1" applyProtection="1">
      <alignment horizontal="center" vertical="center"/>
      <protection hidden="1"/>
    </xf>
    <xf numFmtId="14" fontId="7" fillId="0" borderId="0" xfId="10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8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0" fillId="0" borderId="0" xfId="10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7" fillId="0" borderId="0" xfId="108" applyFont="1" applyBorder="1" applyAlignment="1">
      <alignment horizontal="justify" vertical="top" wrapText="1"/>
      <protection/>
    </xf>
    <xf numFmtId="0" fontId="9" fillId="0" borderId="0" xfId="108" applyFont="1" applyAlignment="1">
      <alignment/>
      <protection/>
    </xf>
    <xf numFmtId="0" fontId="9" fillId="0" borderId="0" xfId="108" applyAlignment="1">
      <alignment/>
      <protection/>
    </xf>
    <xf numFmtId="0" fontId="10" fillId="0" borderId="0" xfId="108" applyFont="1" applyAlignment="1">
      <alignment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TFI-POD" xfId="62"/>
    <cellStyle name="Note" xfId="63"/>
    <cellStyle name="Obično_Knjiga2" xfId="64"/>
    <cellStyle name="Output" xfId="65"/>
    <cellStyle name="Percent" xfId="66"/>
    <cellStyle name="Percent [2]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Sheet Title" xfId="107"/>
    <cellStyle name="Style 1" xfId="108"/>
    <cellStyle name="Table" xfId="109"/>
    <cellStyle name="Title" xfId="110"/>
    <cellStyle name="Total" xfId="111"/>
    <cellStyle name="Tusental_A-listan (fixad)" xfId="112"/>
    <cellStyle name="Warning Text" xfId="113"/>
    <cellStyle name="WHead - Style2" xfId="11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financije@jadran-crikve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F43" sqref="F43"/>
    </sheetView>
  </sheetViews>
  <sheetFormatPr defaultColWidth="9.140625" defaultRowHeight="12.75"/>
  <cols>
    <col min="1" max="1" width="9.140625" style="53" customWidth="1"/>
    <col min="2" max="2" width="13.00390625" style="53" customWidth="1"/>
    <col min="3" max="6" width="9.140625" style="53" customWidth="1"/>
    <col min="7" max="7" width="15.140625" style="53" customWidth="1"/>
    <col min="8" max="8" width="19.28125" style="53" customWidth="1"/>
    <col min="9" max="9" width="14.421875" style="53" customWidth="1"/>
    <col min="10" max="16384" width="9.140625" style="53" customWidth="1"/>
  </cols>
  <sheetData>
    <row r="1" spans="1:12" ht="15">
      <c r="A1" s="141" t="s">
        <v>214</v>
      </c>
      <c r="B1" s="142"/>
      <c r="C1" s="142"/>
      <c r="D1" s="50"/>
      <c r="E1" s="50"/>
      <c r="F1" s="50"/>
      <c r="G1" s="50"/>
      <c r="H1" s="50"/>
      <c r="I1" s="51"/>
      <c r="J1" s="52"/>
      <c r="K1" s="52"/>
      <c r="L1" s="52"/>
    </row>
    <row r="2" spans="1:12" ht="12.75">
      <c r="A2" s="196" t="s">
        <v>215</v>
      </c>
      <c r="B2" s="197"/>
      <c r="C2" s="197"/>
      <c r="D2" s="198"/>
      <c r="E2" s="204" t="s">
        <v>302</v>
      </c>
      <c r="F2" s="205"/>
      <c r="G2" s="54" t="s">
        <v>216</v>
      </c>
      <c r="H2" s="130" t="s">
        <v>313</v>
      </c>
      <c r="I2" s="55"/>
      <c r="J2" s="52"/>
      <c r="K2" s="52"/>
      <c r="L2" s="52"/>
    </row>
    <row r="3" spans="1:12" ht="12.75">
      <c r="A3" s="56"/>
      <c r="B3" s="57"/>
      <c r="C3" s="57"/>
      <c r="D3" s="57"/>
      <c r="E3" s="58"/>
      <c r="F3" s="58"/>
      <c r="G3" s="57"/>
      <c r="H3" s="57"/>
      <c r="I3" s="59"/>
      <c r="J3" s="52"/>
      <c r="K3" s="52"/>
      <c r="L3" s="52"/>
    </row>
    <row r="4" spans="1:12" ht="15">
      <c r="A4" s="199" t="s">
        <v>278</v>
      </c>
      <c r="B4" s="200"/>
      <c r="C4" s="200"/>
      <c r="D4" s="200"/>
      <c r="E4" s="200"/>
      <c r="F4" s="200"/>
      <c r="G4" s="200"/>
      <c r="H4" s="200"/>
      <c r="I4" s="201"/>
      <c r="J4" s="52"/>
      <c r="K4" s="52"/>
      <c r="L4" s="52"/>
    </row>
    <row r="5" spans="1:12" ht="12.75">
      <c r="A5" s="60"/>
      <c r="B5" s="61"/>
      <c r="C5" s="61"/>
      <c r="D5" s="61"/>
      <c r="E5" s="62"/>
      <c r="F5" s="63"/>
      <c r="G5" s="64"/>
      <c r="H5" s="65"/>
      <c r="I5" s="66"/>
      <c r="J5" s="52"/>
      <c r="K5" s="52"/>
      <c r="L5" s="52"/>
    </row>
    <row r="6" spans="1:12" ht="12.75">
      <c r="A6" s="164" t="s">
        <v>217</v>
      </c>
      <c r="B6" s="165"/>
      <c r="C6" s="195" t="s">
        <v>285</v>
      </c>
      <c r="D6" s="157"/>
      <c r="E6" s="67"/>
      <c r="F6" s="67"/>
      <c r="G6" s="67"/>
      <c r="H6" s="67"/>
      <c r="I6" s="68"/>
      <c r="J6" s="52"/>
      <c r="K6" s="52"/>
      <c r="L6" s="52"/>
    </row>
    <row r="7" spans="1:12" ht="12.75">
      <c r="A7" s="69"/>
      <c r="B7" s="70"/>
      <c r="C7" s="61"/>
      <c r="D7" s="61"/>
      <c r="E7" s="67"/>
      <c r="F7" s="67"/>
      <c r="G7" s="67"/>
      <c r="H7" s="67"/>
      <c r="I7" s="68"/>
      <c r="J7" s="52"/>
      <c r="K7" s="52"/>
      <c r="L7" s="52"/>
    </row>
    <row r="8" spans="1:12" ht="12.75">
      <c r="A8" s="202" t="s">
        <v>218</v>
      </c>
      <c r="B8" s="203"/>
      <c r="C8" s="195" t="s">
        <v>294</v>
      </c>
      <c r="D8" s="157"/>
      <c r="E8" s="67"/>
      <c r="F8" s="67"/>
      <c r="G8" s="67"/>
      <c r="H8" s="67"/>
      <c r="I8" s="71"/>
      <c r="J8" s="52"/>
      <c r="K8" s="52"/>
      <c r="L8" s="52"/>
    </row>
    <row r="9" spans="1:12" ht="12.75">
      <c r="A9" s="72"/>
      <c r="B9" s="73"/>
      <c r="C9" s="74"/>
      <c r="D9" s="75"/>
      <c r="E9" s="61"/>
      <c r="F9" s="61"/>
      <c r="G9" s="61"/>
      <c r="H9" s="61"/>
      <c r="I9" s="71"/>
      <c r="J9" s="52"/>
      <c r="K9" s="52"/>
      <c r="L9" s="52"/>
    </row>
    <row r="10" spans="1:12" ht="12.75">
      <c r="A10" s="144" t="s">
        <v>219</v>
      </c>
      <c r="B10" s="193"/>
      <c r="C10" s="195" t="s">
        <v>286</v>
      </c>
      <c r="D10" s="157"/>
      <c r="E10" s="61"/>
      <c r="F10" s="61"/>
      <c r="G10" s="61"/>
      <c r="H10" s="61"/>
      <c r="I10" s="71"/>
      <c r="J10" s="52"/>
      <c r="K10" s="52"/>
      <c r="L10" s="52"/>
    </row>
    <row r="11" spans="1:12" ht="12.75">
      <c r="A11" s="194"/>
      <c r="B11" s="193"/>
      <c r="C11" s="61"/>
      <c r="D11" s="61"/>
      <c r="E11" s="61"/>
      <c r="F11" s="61"/>
      <c r="G11" s="61"/>
      <c r="H11" s="61"/>
      <c r="I11" s="71"/>
      <c r="J11" s="52"/>
      <c r="K11" s="52"/>
      <c r="L11" s="52"/>
    </row>
    <row r="12" spans="1:12" ht="12.75">
      <c r="A12" s="164" t="s">
        <v>220</v>
      </c>
      <c r="B12" s="165"/>
      <c r="C12" s="146" t="s">
        <v>287</v>
      </c>
      <c r="D12" s="190"/>
      <c r="E12" s="190"/>
      <c r="F12" s="190"/>
      <c r="G12" s="190"/>
      <c r="H12" s="190"/>
      <c r="I12" s="166"/>
      <c r="J12" s="52"/>
      <c r="K12" s="52"/>
      <c r="L12" s="52"/>
    </row>
    <row r="13" spans="1:12" ht="12.75">
      <c r="A13" s="69"/>
      <c r="B13" s="70"/>
      <c r="C13" s="76"/>
      <c r="D13" s="61"/>
      <c r="E13" s="61"/>
      <c r="F13" s="61"/>
      <c r="G13" s="61"/>
      <c r="H13" s="61"/>
      <c r="I13" s="71"/>
      <c r="J13" s="52"/>
      <c r="K13" s="52"/>
      <c r="L13" s="52"/>
    </row>
    <row r="14" spans="1:12" ht="12.75">
      <c r="A14" s="164" t="s">
        <v>221</v>
      </c>
      <c r="B14" s="165"/>
      <c r="C14" s="191">
        <v>51260</v>
      </c>
      <c r="D14" s="192"/>
      <c r="E14" s="61"/>
      <c r="F14" s="146" t="s">
        <v>288</v>
      </c>
      <c r="G14" s="190"/>
      <c r="H14" s="190"/>
      <c r="I14" s="166"/>
      <c r="J14" s="52"/>
      <c r="K14" s="52"/>
      <c r="L14" s="52"/>
    </row>
    <row r="15" spans="1:12" ht="12.75">
      <c r="A15" s="69"/>
      <c r="B15" s="70"/>
      <c r="C15" s="61"/>
      <c r="D15" s="61"/>
      <c r="E15" s="61"/>
      <c r="F15" s="61"/>
      <c r="G15" s="61"/>
      <c r="H15" s="61"/>
      <c r="I15" s="71"/>
      <c r="J15" s="52"/>
      <c r="K15" s="52"/>
      <c r="L15" s="52"/>
    </row>
    <row r="16" spans="1:12" ht="12.75">
      <c r="A16" s="164" t="s">
        <v>222</v>
      </c>
      <c r="B16" s="165"/>
      <c r="C16" s="146" t="s">
        <v>289</v>
      </c>
      <c r="D16" s="190"/>
      <c r="E16" s="190"/>
      <c r="F16" s="190"/>
      <c r="G16" s="190"/>
      <c r="H16" s="190"/>
      <c r="I16" s="166"/>
      <c r="J16" s="52"/>
      <c r="K16" s="52"/>
      <c r="L16" s="52"/>
    </row>
    <row r="17" spans="1:12" ht="12.75">
      <c r="A17" s="69"/>
      <c r="B17" s="70"/>
      <c r="C17" s="61"/>
      <c r="D17" s="61"/>
      <c r="E17" s="61"/>
      <c r="F17" s="61"/>
      <c r="G17" s="61"/>
      <c r="H17" s="61"/>
      <c r="I17" s="71"/>
      <c r="J17" s="52"/>
      <c r="K17" s="52"/>
      <c r="L17" s="52"/>
    </row>
    <row r="18" spans="1:12" ht="12.75">
      <c r="A18" s="164" t="s">
        <v>223</v>
      </c>
      <c r="B18" s="165"/>
      <c r="C18" s="186" t="s">
        <v>290</v>
      </c>
      <c r="D18" s="187"/>
      <c r="E18" s="187"/>
      <c r="F18" s="187"/>
      <c r="G18" s="187"/>
      <c r="H18" s="187"/>
      <c r="I18" s="188"/>
      <c r="J18" s="52"/>
      <c r="K18" s="52"/>
      <c r="L18" s="52"/>
    </row>
    <row r="19" spans="1:12" ht="12.75">
      <c r="A19" s="69"/>
      <c r="B19" s="70"/>
      <c r="C19" s="76"/>
      <c r="D19" s="61"/>
      <c r="E19" s="61"/>
      <c r="F19" s="61"/>
      <c r="G19" s="61"/>
      <c r="H19" s="61"/>
      <c r="I19" s="71"/>
      <c r="J19" s="52"/>
      <c r="K19" s="52"/>
      <c r="L19" s="52"/>
    </row>
    <row r="20" spans="1:12" ht="12.75">
      <c r="A20" s="164" t="s">
        <v>224</v>
      </c>
      <c r="B20" s="165"/>
      <c r="C20" s="186" t="s">
        <v>291</v>
      </c>
      <c r="D20" s="187"/>
      <c r="E20" s="187"/>
      <c r="F20" s="187"/>
      <c r="G20" s="187"/>
      <c r="H20" s="187"/>
      <c r="I20" s="188"/>
      <c r="J20" s="52"/>
      <c r="K20" s="52"/>
      <c r="L20" s="52"/>
    </row>
    <row r="21" spans="1:12" ht="12.75">
      <c r="A21" s="69"/>
      <c r="B21" s="70"/>
      <c r="C21" s="76"/>
      <c r="D21" s="61"/>
      <c r="E21" s="61"/>
      <c r="F21" s="61"/>
      <c r="G21" s="61"/>
      <c r="H21" s="61"/>
      <c r="I21" s="71"/>
      <c r="J21" s="52"/>
      <c r="K21" s="52"/>
      <c r="L21" s="52"/>
    </row>
    <row r="22" spans="1:12" ht="12.75">
      <c r="A22" s="164" t="s">
        <v>225</v>
      </c>
      <c r="B22" s="165"/>
      <c r="C22" s="77">
        <v>53</v>
      </c>
      <c r="D22" s="146" t="s">
        <v>293</v>
      </c>
      <c r="E22" s="178"/>
      <c r="F22" s="179"/>
      <c r="G22" s="164"/>
      <c r="H22" s="189"/>
      <c r="I22" s="78"/>
      <c r="J22" s="52"/>
      <c r="K22" s="52"/>
      <c r="L22" s="52"/>
    </row>
    <row r="23" spans="1:12" ht="12.75">
      <c r="A23" s="69"/>
      <c r="B23" s="70"/>
      <c r="C23" s="61"/>
      <c r="D23" s="61"/>
      <c r="E23" s="61"/>
      <c r="F23" s="61"/>
      <c r="G23" s="61"/>
      <c r="H23" s="61"/>
      <c r="I23" s="71"/>
      <c r="J23" s="52"/>
      <c r="K23" s="52"/>
      <c r="L23" s="52"/>
    </row>
    <row r="24" spans="1:12" ht="12.75">
      <c r="A24" s="164" t="s">
        <v>226</v>
      </c>
      <c r="B24" s="165"/>
      <c r="C24" s="77">
        <v>8</v>
      </c>
      <c r="D24" s="146" t="s">
        <v>295</v>
      </c>
      <c r="E24" s="178"/>
      <c r="F24" s="178"/>
      <c r="G24" s="179"/>
      <c r="H24" s="79" t="s">
        <v>227</v>
      </c>
      <c r="I24" s="80">
        <v>419</v>
      </c>
      <c r="J24" s="52"/>
      <c r="K24" s="52"/>
      <c r="L24" s="52"/>
    </row>
    <row r="25" spans="1:12" ht="12.75">
      <c r="A25" s="69"/>
      <c r="B25" s="70"/>
      <c r="C25" s="61"/>
      <c r="D25" s="61"/>
      <c r="E25" s="61"/>
      <c r="F25" s="61"/>
      <c r="G25" s="70"/>
      <c r="H25" s="70" t="s">
        <v>279</v>
      </c>
      <c r="I25" s="81"/>
      <c r="J25" s="52"/>
      <c r="K25" s="52"/>
      <c r="L25" s="52"/>
    </row>
    <row r="26" spans="1:12" ht="12.75">
      <c r="A26" s="164" t="s">
        <v>228</v>
      </c>
      <c r="B26" s="165"/>
      <c r="C26" s="82" t="s">
        <v>282</v>
      </c>
      <c r="D26" s="83"/>
      <c r="E26" s="84"/>
      <c r="F26" s="61"/>
      <c r="G26" s="180" t="s">
        <v>229</v>
      </c>
      <c r="H26" s="165"/>
      <c r="I26" s="124" t="s">
        <v>292</v>
      </c>
      <c r="J26" s="52"/>
      <c r="K26" s="52"/>
      <c r="L26" s="52"/>
    </row>
    <row r="27" spans="1:12" ht="12.75">
      <c r="A27" s="69"/>
      <c r="B27" s="70"/>
      <c r="C27" s="61"/>
      <c r="D27" s="61"/>
      <c r="E27" s="61"/>
      <c r="F27" s="61"/>
      <c r="G27" s="61"/>
      <c r="H27" s="61"/>
      <c r="I27" s="85"/>
      <c r="J27" s="52"/>
      <c r="K27" s="52"/>
      <c r="L27" s="52"/>
    </row>
    <row r="28" spans="1:12" ht="12.75">
      <c r="A28" s="181" t="s">
        <v>230</v>
      </c>
      <c r="B28" s="182"/>
      <c r="C28" s="183"/>
      <c r="D28" s="183"/>
      <c r="E28" s="182" t="s">
        <v>231</v>
      </c>
      <c r="F28" s="184"/>
      <c r="G28" s="184"/>
      <c r="H28" s="183" t="s">
        <v>232</v>
      </c>
      <c r="I28" s="185"/>
      <c r="J28" s="52"/>
      <c r="K28" s="52"/>
      <c r="L28" s="52"/>
    </row>
    <row r="29" spans="1:12" ht="12.75">
      <c r="A29" s="86"/>
      <c r="B29" s="84"/>
      <c r="C29" s="84"/>
      <c r="D29" s="75"/>
      <c r="E29" s="61"/>
      <c r="F29" s="61"/>
      <c r="G29" s="61"/>
      <c r="H29" s="87"/>
      <c r="I29" s="85"/>
      <c r="J29" s="52"/>
      <c r="K29" s="52"/>
      <c r="L29" s="52"/>
    </row>
    <row r="30" spans="1:12" ht="12.75">
      <c r="A30" s="153"/>
      <c r="B30" s="154"/>
      <c r="C30" s="154"/>
      <c r="D30" s="155"/>
      <c r="E30" s="153"/>
      <c r="F30" s="154"/>
      <c r="G30" s="154"/>
      <c r="H30" s="156"/>
      <c r="I30" s="157"/>
      <c r="J30" s="52"/>
      <c r="K30" s="52"/>
      <c r="L30" s="52"/>
    </row>
    <row r="31" spans="1:12" ht="12.75">
      <c r="A31" s="69"/>
      <c r="B31" s="70"/>
      <c r="C31" s="76"/>
      <c r="D31" s="176"/>
      <c r="E31" s="176"/>
      <c r="F31" s="176"/>
      <c r="G31" s="177"/>
      <c r="H31" s="61"/>
      <c r="I31" s="89"/>
      <c r="J31" s="52"/>
      <c r="K31" s="52"/>
      <c r="L31" s="52"/>
    </row>
    <row r="32" spans="1:12" ht="12.75">
      <c r="A32" s="153"/>
      <c r="B32" s="154"/>
      <c r="C32" s="154"/>
      <c r="D32" s="155"/>
      <c r="E32" s="153"/>
      <c r="F32" s="154"/>
      <c r="G32" s="154"/>
      <c r="H32" s="156"/>
      <c r="I32" s="157"/>
      <c r="J32" s="52"/>
      <c r="K32" s="52"/>
      <c r="L32" s="52"/>
    </row>
    <row r="33" spans="1:12" ht="12.75">
      <c r="A33" s="69"/>
      <c r="B33" s="70"/>
      <c r="C33" s="76"/>
      <c r="D33" s="88"/>
      <c r="E33" s="88"/>
      <c r="F33" s="88"/>
      <c r="G33" s="67"/>
      <c r="H33" s="61"/>
      <c r="I33" s="90"/>
      <c r="J33" s="52"/>
      <c r="K33" s="52"/>
      <c r="L33" s="52"/>
    </row>
    <row r="34" spans="1:12" ht="12.75">
      <c r="A34" s="153"/>
      <c r="B34" s="154"/>
      <c r="C34" s="154"/>
      <c r="D34" s="155"/>
      <c r="E34" s="153"/>
      <c r="F34" s="154"/>
      <c r="G34" s="154"/>
      <c r="H34" s="156"/>
      <c r="I34" s="157"/>
      <c r="J34" s="52"/>
      <c r="K34" s="52"/>
      <c r="L34" s="52"/>
    </row>
    <row r="35" spans="1:12" ht="12.75">
      <c r="A35" s="69"/>
      <c r="B35" s="70"/>
      <c r="C35" s="76"/>
      <c r="D35" s="88"/>
      <c r="E35" s="88"/>
      <c r="F35" s="88"/>
      <c r="G35" s="67"/>
      <c r="H35" s="61"/>
      <c r="I35" s="90"/>
      <c r="J35" s="52"/>
      <c r="K35" s="52"/>
      <c r="L35" s="52"/>
    </row>
    <row r="36" spans="1:12" ht="12.75">
      <c r="A36" s="153"/>
      <c r="B36" s="154"/>
      <c r="C36" s="154"/>
      <c r="D36" s="155"/>
      <c r="E36" s="153"/>
      <c r="F36" s="154"/>
      <c r="G36" s="154"/>
      <c r="H36" s="156"/>
      <c r="I36" s="157"/>
      <c r="J36" s="52"/>
      <c r="K36" s="52"/>
      <c r="L36" s="52"/>
    </row>
    <row r="37" spans="1:12" ht="12.75">
      <c r="A37" s="91"/>
      <c r="B37" s="92"/>
      <c r="C37" s="172"/>
      <c r="D37" s="173"/>
      <c r="E37" s="61"/>
      <c r="F37" s="172"/>
      <c r="G37" s="173"/>
      <c r="H37" s="61"/>
      <c r="I37" s="71"/>
      <c r="J37" s="52"/>
      <c r="K37" s="52"/>
      <c r="L37" s="52"/>
    </row>
    <row r="38" spans="1:12" ht="12.75">
      <c r="A38" s="153"/>
      <c r="B38" s="154"/>
      <c r="C38" s="154"/>
      <c r="D38" s="155"/>
      <c r="E38" s="153"/>
      <c r="F38" s="154"/>
      <c r="G38" s="154"/>
      <c r="H38" s="156"/>
      <c r="I38" s="157"/>
      <c r="J38" s="52"/>
      <c r="K38" s="52"/>
      <c r="L38" s="52"/>
    </row>
    <row r="39" spans="1:12" ht="12.75">
      <c r="A39" s="91"/>
      <c r="B39" s="92"/>
      <c r="C39" s="93"/>
      <c r="D39" s="94"/>
      <c r="E39" s="61"/>
      <c r="F39" s="93"/>
      <c r="G39" s="94"/>
      <c r="H39" s="61"/>
      <c r="I39" s="71"/>
      <c r="J39" s="52"/>
      <c r="K39" s="52"/>
      <c r="L39" s="52"/>
    </row>
    <row r="40" spans="1:12" ht="12.75">
      <c r="A40" s="153"/>
      <c r="B40" s="154"/>
      <c r="C40" s="154"/>
      <c r="D40" s="155"/>
      <c r="E40" s="153"/>
      <c r="F40" s="154"/>
      <c r="G40" s="154"/>
      <c r="H40" s="156"/>
      <c r="I40" s="157"/>
      <c r="J40" s="52"/>
      <c r="K40" s="52"/>
      <c r="L40" s="52"/>
    </row>
    <row r="41" spans="1:12" ht="12.75">
      <c r="A41" s="95"/>
      <c r="B41" s="84"/>
      <c r="C41" s="84"/>
      <c r="D41" s="84"/>
      <c r="E41" s="96"/>
      <c r="F41" s="97"/>
      <c r="G41" s="97"/>
      <c r="H41" s="98"/>
      <c r="I41" s="99"/>
      <c r="J41" s="52"/>
      <c r="K41" s="52"/>
      <c r="L41" s="52"/>
    </row>
    <row r="42" spans="1:12" ht="12.75">
      <c r="A42" s="91"/>
      <c r="B42" s="92"/>
      <c r="C42" s="93"/>
      <c r="D42" s="94"/>
      <c r="E42" s="61"/>
      <c r="F42" s="93"/>
      <c r="G42" s="94"/>
      <c r="H42" s="61"/>
      <c r="I42" s="71"/>
      <c r="J42" s="52"/>
      <c r="K42" s="52"/>
      <c r="L42" s="52"/>
    </row>
    <row r="43" spans="1:12" ht="12.75">
      <c r="A43" s="100"/>
      <c r="B43" s="101"/>
      <c r="C43" s="101"/>
      <c r="D43" s="74"/>
      <c r="E43" s="74"/>
      <c r="F43" s="101"/>
      <c r="G43" s="74"/>
      <c r="H43" s="74"/>
      <c r="I43" s="102"/>
      <c r="J43" s="52"/>
      <c r="K43" s="52"/>
      <c r="L43" s="52"/>
    </row>
    <row r="44" spans="1:12" ht="12.75">
      <c r="A44" s="144" t="s">
        <v>233</v>
      </c>
      <c r="B44" s="145"/>
      <c r="C44" s="156"/>
      <c r="D44" s="157"/>
      <c r="E44" s="75"/>
      <c r="F44" s="175"/>
      <c r="G44" s="154"/>
      <c r="H44" s="154"/>
      <c r="I44" s="155"/>
      <c r="J44" s="52"/>
      <c r="K44" s="52"/>
      <c r="L44" s="52"/>
    </row>
    <row r="45" spans="1:12" ht="12.75">
      <c r="A45" s="91"/>
      <c r="B45" s="92"/>
      <c r="C45" s="172"/>
      <c r="D45" s="173"/>
      <c r="E45" s="61"/>
      <c r="F45" s="172"/>
      <c r="G45" s="174"/>
      <c r="H45" s="103"/>
      <c r="I45" s="104"/>
      <c r="J45" s="52"/>
      <c r="K45" s="52"/>
      <c r="L45" s="52"/>
    </row>
    <row r="46" spans="1:12" ht="12.75">
      <c r="A46" s="144" t="s">
        <v>234</v>
      </c>
      <c r="B46" s="145"/>
      <c r="C46" s="146" t="s">
        <v>296</v>
      </c>
      <c r="D46" s="147"/>
      <c r="E46" s="147"/>
      <c r="F46" s="147"/>
      <c r="G46" s="147"/>
      <c r="H46" s="147"/>
      <c r="I46" s="148"/>
      <c r="J46" s="52"/>
      <c r="K46" s="52"/>
      <c r="L46" s="52"/>
    </row>
    <row r="47" spans="1:12" ht="12.75">
      <c r="A47" s="69"/>
      <c r="B47" s="70"/>
      <c r="C47" s="76" t="s">
        <v>235</v>
      </c>
      <c r="D47" s="61"/>
      <c r="E47" s="61"/>
      <c r="F47" s="61"/>
      <c r="G47" s="61"/>
      <c r="H47" s="61"/>
      <c r="I47" s="71"/>
      <c r="J47" s="52"/>
      <c r="K47" s="52"/>
      <c r="L47" s="52"/>
    </row>
    <row r="48" spans="1:12" ht="12.75">
      <c r="A48" s="144" t="s">
        <v>236</v>
      </c>
      <c r="B48" s="145"/>
      <c r="C48" s="149" t="s">
        <v>297</v>
      </c>
      <c r="D48" s="150"/>
      <c r="E48" s="151"/>
      <c r="F48" s="61"/>
      <c r="G48" s="79" t="s">
        <v>237</v>
      </c>
      <c r="H48" s="152" t="s">
        <v>298</v>
      </c>
      <c r="I48" s="151"/>
      <c r="J48" s="52"/>
      <c r="K48" s="52"/>
      <c r="L48" s="52"/>
    </row>
    <row r="49" spans="1:12" ht="12.75">
      <c r="A49" s="69"/>
      <c r="B49" s="70"/>
      <c r="C49" s="76"/>
      <c r="D49" s="61"/>
      <c r="E49" s="61"/>
      <c r="F49" s="61"/>
      <c r="G49" s="61"/>
      <c r="H49" s="61"/>
      <c r="I49" s="71"/>
      <c r="J49" s="52"/>
      <c r="K49" s="52"/>
      <c r="L49" s="52"/>
    </row>
    <row r="50" spans="1:12" ht="12.75">
      <c r="A50" s="144" t="s">
        <v>223</v>
      </c>
      <c r="B50" s="145"/>
      <c r="C50" s="163" t="s">
        <v>299</v>
      </c>
      <c r="D50" s="150"/>
      <c r="E50" s="150"/>
      <c r="F50" s="150"/>
      <c r="G50" s="150"/>
      <c r="H50" s="150"/>
      <c r="I50" s="151"/>
      <c r="J50" s="52"/>
      <c r="K50" s="52"/>
      <c r="L50" s="52"/>
    </row>
    <row r="51" spans="1:12" ht="12.75">
      <c r="A51" s="69"/>
      <c r="B51" s="70"/>
      <c r="C51" s="61"/>
      <c r="D51" s="61"/>
      <c r="E51" s="61"/>
      <c r="F51" s="61"/>
      <c r="G51" s="61"/>
      <c r="H51" s="61"/>
      <c r="I51" s="71"/>
      <c r="J51" s="52"/>
      <c r="K51" s="52"/>
      <c r="L51" s="52"/>
    </row>
    <row r="52" spans="1:12" ht="12.75">
      <c r="A52" s="164" t="s">
        <v>238</v>
      </c>
      <c r="B52" s="165"/>
      <c r="C52" s="152" t="s">
        <v>316</v>
      </c>
      <c r="D52" s="150"/>
      <c r="E52" s="150"/>
      <c r="F52" s="150"/>
      <c r="G52" s="150"/>
      <c r="H52" s="150"/>
      <c r="I52" s="166"/>
      <c r="J52" s="52"/>
      <c r="K52" s="52"/>
      <c r="L52" s="52"/>
    </row>
    <row r="53" spans="1:12" ht="12.75">
      <c r="A53" s="105"/>
      <c r="B53" s="74"/>
      <c r="C53" s="143" t="s">
        <v>239</v>
      </c>
      <c r="D53" s="143"/>
      <c r="E53" s="143"/>
      <c r="F53" s="143"/>
      <c r="G53" s="143"/>
      <c r="H53" s="143"/>
      <c r="I53" s="107"/>
      <c r="J53" s="52"/>
      <c r="K53" s="52"/>
      <c r="L53" s="52"/>
    </row>
    <row r="54" spans="1:12" ht="12.75">
      <c r="A54" s="105"/>
      <c r="B54" s="74"/>
      <c r="C54" s="106"/>
      <c r="D54" s="106"/>
      <c r="E54" s="106"/>
      <c r="F54" s="106"/>
      <c r="G54" s="106"/>
      <c r="H54" s="106"/>
      <c r="I54" s="107"/>
      <c r="J54" s="52"/>
      <c r="K54" s="52"/>
      <c r="L54" s="52"/>
    </row>
    <row r="55" spans="1:12" ht="12.75">
      <c r="A55" s="105"/>
      <c r="B55" s="167" t="s">
        <v>240</v>
      </c>
      <c r="C55" s="168"/>
      <c r="D55" s="168"/>
      <c r="E55" s="168"/>
      <c r="F55" s="108"/>
      <c r="G55" s="108"/>
      <c r="H55" s="108"/>
      <c r="I55" s="109"/>
      <c r="J55" s="52"/>
      <c r="K55" s="52"/>
      <c r="L55" s="52"/>
    </row>
    <row r="56" spans="1:12" ht="12.75">
      <c r="A56" s="105"/>
      <c r="B56" s="169" t="s">
        <v>283</v>
      </c>
      <c r="C56" s="170"/>
      <c r="D56" s="170"/>
      <c r="E56" s="170"/>
      <c r="F56" s="170"/>
      <c r="G56" s="170"/>
      <c r="H56" s="170"/>
      <c r="I56" s="171"/>
      <c r="J56" s="52"/>
      <c r="K56" s="52"/>
      <c r="L56" s="52"/>
    </row>
    <row r="57" spans="1:12" ht="12.75">
      <c r="A57" s="105"/>
      <c r="B57" s="113" t="s">
        <v>284</v>
      </c>
      <c r="C57" s="111"/>
      <c r="D57" s="111"/>
      <c r="E57" s="111"/>
      <c r="F57" s="111"/>
      <c r="G57" s="111"/>
      <c r="H57" s="111"/>
      <c r="I57" s="112"/>
      <c r="J57" s="52"/>
      <c r="K57" s="52"/>
      <c r="L57" s="52"/>
    </row>
    <row r="58" spans="1:12" ht="12.75">
      <c r="A58" s="105"/>
      <c r="B58" s="169" t="s">
        <v>271</v>
      </c>
      <c r="C58" s="170"/>
      <c r="D58" s="170"/>
      <c r="E58" s="170"/>
      <c r="F58" s="170"/>
      <c r="G58" s="170"/>
      <c r="H58" s="170"/>
      <c r="I58" s="171"/>
      <c r="J58" s="52"/>
      <c r="K58" s="52"/>
      <c r="L58" s="52"/>
    </row>
    <row r="59" spans="1:12" ht="12.75">
      <c r="A59" s="105"/>
      <c r="B59" s="114"/>
      <c r="C59" s="114"/>
      <c r="D59" s="114"/>
      <c r="E59" s="114"/>
      <c r="F59" s="114"/>
      <c r="G59" s="114"/>
      <c r="H59" s="114"/>
      <c r="I59" s="115"/>
      <c r="J59" s="52"/>
      <c r="K59" s="52"/>
      <c r="L59" s="52"/>
    </row>
    <row r="60" spans="1:12" ht="12.75">
      <c r="A60" s="105"/>
      <c r="B60" s="110"/>
      <c r="C60" s="111"/>
      <c r="D60" s="111"/>
      <c r="E60" s="111"/>
      <c r="F60" s="111"/>
      <c r="G60" s="111"/>
      <c r="H60" s="111"/>
      <c r="I60" s="112"/>
      <c r="J60" s="52"/>
      <c r="K60" s="52"/>
      <c r="L60" s="52"/>
    </row>
    <row r="61" spans="1:12" ht="13.5" thickBot="1">
      <c r="A61" s="116" t="s">
        <v>241</v>
      </c>
      <c r="B61" s="61"/>
      <c r="C61" s="61"/>
      <c r="D61" s="61"/>
      <c r="E61" s="61"/>
      <c r="F61" s="61"/>
      <c r="G61" s="117"/>
      <c r="H61" s="118"/>
      <c r="I61" s="119"/>
      <c r="J61" s="52"/>
      <c r="K61" s="52"/>
      <c r="L61" s="52"/>
    </row>
    <row r="62" spans="1:12" ht="12.75">
      <c r="A62" s="60"/>
      <c r="B62" s="61"/>
      <c r="C62" s="61"/>
      <c r="D62" s="61"/>
      <c r="E62" s="74" t="s">
        <v>242</v>
      </c>
      <c r="F62" s="84"/>
      <c r="G62" s="158" t="s">
        <v>243</v>
      </c>
      <c r="H62" s="159"/>
      <c r="I62" s="160"/>
      <c r="J62" s="52"/>
      <c r="K62" s="52"/>
      <c r="L62" s="52"/>
    </row>
    <row r="63" spans="1:12" ht="12.75">
      <c r="A63" s="120"/>
      <c r="B63" s="121"/>
      <c r="C63" s="122"/>
      <c r="D63" s="122"/>
      <c r="E63" s="122"/>
      <c r="F63" s="122"/>
      <c r="G63" s="161"/>
      <c r="H63" s="162"/>
      <c r="I63" s="123"/>
      <c r="J63" s="52"/>
      <c r="K63" s="52"/>
      <c r="L63" s="52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uprava@jadran-crikvenica.hr"/>
    <hyperlink ref="C20" r:id="rId2" display="www.jadran-crikvenica.hr"/>
    <hyperlink ref="C50" r:id="rId3" display="financije@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SheetLayoutView="110" zoomScalePageLayoutView="0" workbookViewId="0" topLeftCell="A77">
      <selection activeCell="N114" sqref="N114"/>
    </sheetView>
  </sheetViews>
  <sheetFormatPr defaultColWidth="9.140625" defaultRowHeight="12.75"/>
  <cols>
    <col min="1" max="9" width="9.140625" style="16" customWidth="1"/>
    <col min="10" max="10" width="15.8515625" style="16" bestFit="1" customWidth="1"/>
    <col min="11" max="11" width="13.7109375" style="16" bestFit="1" customWidth="1"/>
    <col min="12" max="12" width="9.140625" style="16" customWidth="1"/>
    <col min="13" max="13" width="18.57421875" style="16" hidden="1" customWidth="1"/>
    <col min="14" max="16384" width="9.140625" style="16" customWidth="1"/>
  </cols>
  <sheetData>
    <row r="1" spans="1:11" ht="12.75" customHeight="1">
      <c r="A1" s="239" t="s">
        <v>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300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1">
      <c r="A4" s="245" t="s">
        <v>50</v>
      </c>
      <c r="B4" s="246"/>
      <c r="C4" s="246"/>
      <c r="D4" s="246"/>
      <c r="E4" s="246"/>
      <c r="F4" s="246"/>
      <c r="G4" s="246"/>
      <c r="H4" s="247"/>
      <c r="I4" s="21" t="s">
        <v>244</v>
      </c>
      <c r="J4" s="22" t="s">
        <v>280</v>
      </c>
      <c r="K4" s="23" t="s">
        <v>281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20">
        <v>2</v>
      </c>
      <c r="J5" s="19">
        <v>3</v>
      </c>
      <c r="K5" s="19">
        <v>4</v>
      </c>
    </row>
    <row r="6" spans="1:11" ht="12.7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20" t="s">
        <v>51</v>
      </c>
      <c r="B7" s="221"/>
      <c r="C7" s="221"/>
      <c r="D7" s="221"/>
      <c r="E7" s="221"/>
      <c r="F7" s="221"/>
      <c r="G7" s="221"/>
      <c r="H7" s="238"/>
      <c r="I7" s="3">
        <v>1</v>
      </c>
      <c r="J7" s="6"/>
      <c r="K7" s="6"/>
    </row>
    <row r="8" spans="1:11" ht="12.75">
      <c r="A8" s="227" t="s">
        <v>8</v>
      </c>
      <c r="B8" s="228"/>
      <c r="C8" s="228"/>
      <c r="D8" s="228"/>
      <c r="E8" s="228"/>
      <c r="F8" s="228"/>
      <c r="G8" s="228"/>
      <c r="H8" s="229"/>
      <c r="I8" s="1">
        <v>2</v>
      </c>
      <c r="J8" s="44">
        <f>+J9+J16+J26+J35+J39</f>
        <v>627634236</v>
      </c>
      <c r="K8" s="44">
        <f>+K9+K16+K26+K35+K39</f>
        <v>627522540</v>
      </c>
    </row>
    <row r="9" spans="1:11" ht="12.75">
      <c r="A9" s="224" t="s">
        <v>171</v>
      </c>
      <c r="B9" s="225"/>
      <c r="C9" s="225"/>
      <c r="D9" s="225"/>
      <c r="E9" s="225"/>
      <c r="F9" s="225"/>
      <c r="G9" s="225"/>
      <c r="H9" s="226"/>
      <c r="I9" s="1">
        <v>3</v>
      </c>
      <c r="J9" s="17">
        <f>+J11+J14</f>
        <v>284252</v>
      </c>
      <c r="K9" s="17">
        <f>+K11+K14</f>
        <v>203251</v>
      </c>
    </row>
    <row r="10" spans="1:11" ht="12.75">
      <c r="A10" s="224" t="s">
        <v>99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3" ht="12.75">
      <c r="A11" s="224" t="s">
        <v>9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274867</v>
      </c>
      <c r="K11" s="7">
        <v>203251</v>
      </c>
      <c r="M11" s="49">
        <f>J11-K11</f>
        <v>71616</v>
      </c>
    </row>
    <row r="12" spans="1:13" ht="12.75">
      <c r="A12" s="224" t="s">
        <v>100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7"/>
      <c r="M12" s="49">
        <f aca="true" t="shared" si="0" ref="M12:M75">J12-K12</f>
        <v>0</v>
      </c>
    </row>
    <row r="13" spans="1:13" ht="12.75">
      <c r="A13" s="224" t="s">
        <v>174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  <c r="M13" s="49">
        <f t="shared" si="0"/>
        <v>0</v>
      </c>
    </row>
    <row r="14" spans="1:13" ht="12.75">
      <c r="A14" s="224" t="s">
        <v>175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9385</v>
      </c>
      <c r="K14" s="7">
        <v>0</v>
      </c>
      <c r="M14" s="49">
        <f t="shared" si="0"/>
        <v>9385</v>
      </c>
    </row>
    <row r="15" spans="1:13" ht="12.75">
      <c r="A15" s="224" t="s">
        <v>176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  <c r="M15" s="49">
        <f t="shared" si="0"/>
        <v>0</v>
      </c>
    </row>
    <row r="16" spans="1:13" ht="12.75">
      <c r="A16" s="224" t="s">
        <v>172</v>
      </c>
      <c r="B16" s="225"/>
      <c r="C16" s="225"/>
      <c r="D16" s="225"/>
      <c r="E16" s="225"/>
      <c r="F16" s="225"/>
      <c r="G16" s="225"/>
      <c r="H16" s="226"/>
      <c r="I16" s="1">
        <v>10</v>
      </c>
      <c r="J16" s="44">
        <f>+J17+J18+J19+J20+J23</f>
        <v>623803273</v>
      </c>
      <c r="K16" s="44">
        <f>+K17+K18+K19+K20+K23</f>
        <v>625137780</v>
      </c>
      <c r="M16" s="49">
        <f t="shared" si="0"/>
        <v>-1334507</v>
      </c>
    </row>
    <row r="17" spans="1:13" ht="12.75">
      <c r="A17" s="224" t="s">
        <v>177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298461517</v>
      </c>
      <c r="K17" s="7">
        <v>298373064</v>
      </c>
      <c r="M17" s="49">
        <f t="shared" si="0"/>
        <v>88453</v>
      </c>
    </row>
    <row r="18" spans="1:13" ht="12.75">
      <c r="A18" s="224" t="s">
        <v>213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263799030</v>
      </c>
      <c r="K18" s="7">
        <v>296811446</v>
      </c>
      <c r="M18" s="49">
        <f t="shared" si="0"/>
        <v>-33012416</v>
      </c>
    </row>
    <row r="19" spans="1:13" ht="12.75">
      <c r="A19" s="224" t="s">
        <v>178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16145604</v>
      </c>
      <c r="K19" s="7">
        <v>29602953</v>
      </c>
      <c r="M19" s="49">
        <f t="shared" si="0"/>
        <v>-13457349</v>
      </c>
    </row>
    <row r="20" spans="1:13" ht="12.75">
      <c r="A20" s="224" t="s">
        <v>21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/>
      <c r="K20" s="7"/>
      <c r="M20" s="49">
        <f t="shared" si="0"/>
        <v>0</v>
      </c>
    </row>
    <row r="21" spans="1:13" ht="12.75">
      <c r="A21" s="224" t="s">
        <v>22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  <c r="M21" s="49">
        <f t="shared" si="0"/>
        <v>0</v>
      </c>
    </row>
    <row r="22" spans="1:13" ht="12.75">
      <c r="A22" s="224" t="s">
        <v>63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/>
      <c r="M22" s="49">
        <f t="shared" si="0"/>
        <v>0</v>
      </c>
    </row>
    <row r="23" spans="1:13" ht="12.75">
      <c r="A23" s="224" t="s">
        <v>64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45397122</v>
      </c>
      <c r="K23" s="7">
        <v>350317</v>
      </c>
      <c r="M23" s="49">
        <f t="shared" si="0"/>
        <v>45046805</v>
      </c>
    </row>
    <row r="24" spans="1:13" ht="12.75">
      <c r="A24" s="224" t="s">
        <v>65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/>
      <c r="K24" s="7"/>
      <c r="M24" s="49">
        <f t="shared" si="0"/>
        <v>0</v>
      </c>
    </row>
    <row r="25" spans="1:13" ht="12.75">
      <c r="A25" s="224" t="s">
        <v>66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  <c r="M25" s="49">
        <f t="shared" si="0"/>
        <v>0</v>
      </c>
    </row>
    <row r="26" spans="1:13" ht="12.75">
      <c r="A26" s="224" t="s">
        <v>159</v>
      </c>
      <c r="B26" s="225"/>
      <c r="C26" s="225"/>
      <c r="D26" s="225"/>
      <c r="E26" s="225"/>
      <c r="F26" s="225"/>
      <c r="G26" s="225"/>
      <c r="H26" s="226"/>
      <c r="I26" s="1">
        <v>20</v>
      </c>
      <c r="J26" s="44">
        <v>3212240</v>
      </c>
      <c r="K26" s="44">
        <f>+K33</f>
        <v>1847038</v>
      </c>
      <c r="M26" s="49">
        <f t="shared" si="0"/>
        <v>1365202</v>
      </c>
    </row>
    <row r="27" spans="1:13" ht="12.75">
      <c r="A27" s="224" t="s">
        <v>67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/>
      <c r="K27" s="7"/>
      <c r="M27" s="49">
        <f t="shared" si="0"/>
        <v>0</v>
      </c>
    </row>
    <row r="28" spans="1:13" ht="12.75">
      <c r="A28" s="224" t="s">
        <v>68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/>
      <c r="K28" s="7"/>
      <c r="M28" s="49">
        <f t="shared" si="0"/>
        <v>0</v>
      </c>
    </row>
    <row r="29" spans="1:13" ht="12.75">
      <c r="A29" s="224" t="s">
        <v>69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/>
      <c r="K29" s="7"/>
      <c r="M29" s="49">
        <f t="shared" si="0"/>
        <v>0</v>
      </c>
    </row>
    <row r="30" spans="1:13" ht="12.75">
      <c r="A30" s="224" t="s">
        <v>74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  <c r="M30" s="49">
        <f t="shared" si="0"/>
        <v>0</v>
      </c>
    </row>
    <row r="31" spans="1:13" ht="12.75">
      <c r="A31" s="224" t="s">
        <v>75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  <c r="M31" s="49">
        <f t="shared" si="0"/>
        <v>0</v>
      </c>
    </row>
    <row r="32" spans="1:13" ht="12.75">
      <c r="A32" s="224" t="s">
        <v>76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/>
      <c r="K32" s="7"/>
      <c r="M32" s="49">
        <f t="shared" si="0"/>
        <v>0</v>
      </c>
    </row>
    <row r="33" spans="1:13" ht="12.75">
      <c r="A33" s="224" t="s">
        <v>70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3212240</v>
      </c>
      <c r="K33" s="7">
        <v>1847038</v>
      </c>
      <c r="M33" s="49">
        <f t="shared" si="0"/>
        <v>1365202</v>
      </c>
    </row>
    <row r="34" spans="1:13" ht="12.75">
      <c r="A34" s="224" t="s">
        <v>152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  <c r="M34" s="49">
        <f t="shared" si="0"/>
        <v>0</v>
      </c>
    </row>
    <row r="35" spans="1:13" ht="12.75">
      <c r="A35" s="224" t="s">
        <v>153</v>
      </c>
      <c r="B35" s="225"/>
      <c r="C35" s="225"/>
      <c r="D35" s="225"/>
      <c r="E35" s="225"/>
      <c r="F35" s="225"/>
      <c r="G35" s="225"/>
      <c r="H35" s="226"/>
      <c r="I35" s="1">
        <v>29</v>
      </c>
      <c r="J35" s="17">
        <v>0</v>
      </c>
      <c r="K35" s="17">
        <v>0</v>
      </c>
      <c r="M35" s="49">
        <f t="shared" si="0"/>
        <v>0</v>
      </c>
    </row>
    <row r="36" spans="1:13" ht="12.75">
      <c r="A36" s="224" t="s">
        <v>71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  <c r="M36" s="49">
        <f t="shared" si="0"/>
        <v>0</v>
      </c>
    </row>
    <row r="37" spans="1:13" ht="12.75">
      <c r="A37" s="224" t="s">
        <v>72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  <c r="M37" s="49">
        <f t="shared" si="0"/>
        <v>0</v>
      </c>
    </row>
    <row r="38" spans="1:13" ht="12.75">
      <c r="A38" s="224" t="s">
        <v>73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  <c r="M38" s="49">
        <f t="shared" si="0"/>
        <v>0</v>
      </c>
    </row>
    <row r="39" spans="1:13" ht="12.75">
      <c r="A39" s="224" t="s">
        <v>154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334471</v>
      </c>
      <c r="K39" s="7">
        <v>334471</v>
      </c>
      <c r="M39" s="49">
        <f t="shared" si="0"/>
        <v>0</v>
      </c>
    </row>
    <row r="40" spans="1:13" ht="12.75">
      <c r="A40" s="227" t="s">
        <v>206</v>
      </c>
      <c r="B40" s="228"/>
      <c r="C40" s="228"/>
      <c r="D40" s="228"/>
      <c r="E40" s="228"/>
      <c r="F40" s="228"/>
      <c r="G40" s="228"/>
      <c r="H40" s="229"/>
      <c r="I40" s="1">
        <v>34</v>
      </c>
      <c r="J40" s="44">
        <f>+J41+J49+J56+J64</f>
        <v>16417529</v>
      </c>
      <c r="K40" s="44">
        <f>+K41+K49+K56+K64</f>
        <v>19596882</v>
      </c>
      <c r="M40" s="49">
        <f t="shared" si="0"/>
        <v>-3179353</v>
      </c>
    </row>
    <row r="41" spans="1:13" ht="12.75">
      <c r="A41" s="224" t="s">
        <v>91</v>
      </c>
      <c r="B41" s="225"/>
      <c r="C41" s="225"/>
      <c r="D41" s="225"/>
      <c r="E41" s="225"/>
      <c r="F41" s="225"/>
      <c r="G41" s="225"/>
      <c r="H41" s="226"/>
      <c r="I41" s="1">
        <v>35</v>
      </c>
      <c r="J41" s="17">
        <f>+J42+J45</f>
        <v>1030455</v>
      </c>
      <c r="K41" s="17">
        <f>+K42+K45</f>
        <v>1159461</v>
      </c>
      <c r="M41" s="49">
        <f t="shared" si="0"/>
        <v>-129006</v>
      </c>
    </row>
    <row r="42" spans="1:13" ht="12.75">
      <c r="A42" s="224" t="s">
        <v>103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1009014</v>
      </c>
      <c r="K42" s="7">
        <v>1114369</v>
      </c>
      <c r="M42" s="49">
        <f t="shared" si="0"/>
        <v>-105355</v>
      </c>
    </row>
    <row r="43" spans="1:13" ht="12.75">
      <c r="A43" s="224" t="s">
        <v>104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/>
      <c r="K43" s="7"/>
      <c r="M43" s="49">
        <f t="shared" si="0"/>
        <v>0</v>
      </c>
    </row>
    <row r="44" spans="1:13" ht="12.75">
      <c r="A44" s="224" t="s">
        <v>77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/>
      <c r="K44" s="7"/>
      <c r="M44" s="49">
        <f t="shared" si="0"/>
        <v>0</v>
      </c>
    </row>
    <row r="45" spans="1:13" ht="12.75">
      <c r="A45" s="224" t="s">
        <v>78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21441</v>
      </c>
      <c r="K45" s="7">
        <v>45092</v>
      </c>
      <c r="M45" s="49">
        <f t="shared" si="0"/>
        <v>-23651</v>
      </c>
    </row>
    <row r="46" spans="1:13" ht="12.75">
      <c r="A46" s="224" t="s">
        <v>79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  <c r="M46" s="49">
        <f t="shared" si="0"/>
        <v>0</v>
      </c>
    </row>
    <row r="47" spans="1:13" ht="12.75">
      <c r="A47" s="224" t="s">
        <v>80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  <c r="M47" s="49">
        <f t="shared" si="0"/>
        <v>0</v>
      </c>
    </row>
    <row r="48" spans="1:13" ht="12.75">
      <c r="A48" s="224" t="s">
        <v>81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  <c r="M48" s="49">
        <f t="shared" si="0"/>
        <v>0</v>
      </c>
    </row>
    <row r="49" spans="1:13" ht="12.75">
      <c r="A49" s="224" t="s">
        <v>92</v>
      </c>
      <c r="B49" s="225"/>
      <c r="C49" s="225"/>
      <c r="D49" s="225"/>
      <c r="E49" s="225"/>
      <c r="F49" s="225"/>
      <c r="G49" s="225"/>
      <c r="H49" s="226"/>
      <c r="I49" s="1">
        <v>43</v>
      </c>
      <c r="J49" s="44">
        <f>+J51+J53+J54+J55</f>
        <v>9483403</v>
      </c>
      <c r="K49" s="44">
        <f>+K51+K53+K54+K55</f>
        <v>8836683</v>
      </c>
      <c r="M49" s="49">
        <f t="shared" si="0"/>
        <v>646720</v>
      </c>
    </row>
    <row r="50" spans="1:13" ht="12.75">
      <c r="A50" s="224" t="s">
        <v>166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/>
      <c r="M50" s="49">
        <f t="shared" si="0"/>
        <v>0</v>
      </c>
    </row>
    <row r="51" spans="1:13" ht="12.75">
      <c r="A51" s="224" t="s">
        <v>167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5476754</v>
      </c>
      <c r="K51" s="7">
        <v>4617011</v>
      </c>
      <c r="M51" s="49">
        <f t="shared" si="0"/>
        <v>859743</v>
      </c>
    </row>
    <row r="52" spans="1:13" ht="12.75">
      <c r="A52" s="224" t="s">
        <v>168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  <c r="M52" s="49">
        <f t="shared" si="0"/>
        <v>0</v>
      </c>
    </row>
    <row r="53" spans="1:13" ht="12.75">
      <c r="A53" s="224" t="s">
        <v>169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140130</v>
      </c>
      <c r="K53" s="7">
        <v>101673</v>
      </c>
      <c r="M53" s="49">
        <f t="shared" si="0"/>
        <v>38457</v>
      </c>
    </row>
    <row r="54" spans="1:13" ht="12.75">
      <c r="A54" s="224" t="s">
        <v>5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6932</v>
      </c>
      <c r="K54" s="7">
        <v>1185075</v>
      </c>
      <c r="M54" s="49">
        <f t="shared" si="0"/>
        <v>-1178143</v>
      </c>
    </row>
    <row r="55" spans="1:13" ht="12.75">
      <c r="A55" s="224" t="s">
        <v>6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3859587</v>
      </c>
      <c r="K55" s="7">
        <v>2932924</v>
      </c>
      <c r="M55" s="49">
        <f t="shared" si="0"/>
        <v>926663</v>
      </c>
    </row>
    <row r="56" spans="1:13" ht="12.75">
      <c r="A56" s="224" t="s">
        <v>93</v>
      </c>
      <c r="B56" s="225"/>
      <c r="C56" s="225"/>
      <c r="D56" s="225"/>
      <c r="E56" s="225"/>
      <c r="F56" s="225"/>
      <c r="G56" s="225"/>
      <c r="H56" s="226"/>
      <c r="I56" s="1">
        <v>50</v>
      </c>
      <c r="J56" s="44">
        <f>+J62</f>
        <v>222199</v>
      </c>
      <c r="K56" s="44">
        <f>+K62</f>
        <v>66100</v>
      </c>
      <c r="M56" s="49">
        <f t="shared" si="0"/>
        <v>156099</v>
      </c>
    </row>
    <row r="57" spans="1:13" ht="12.75">
      <c r="A57" s="224" t="s">
        <v>67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  <c r="M57" s="49">
        <f t="shared" si="0"/>
        <v>0</v>
      </c>
    </row>
    <row r="58" spans="1:13" ht="12.75">
      <c r="A58" s="224" t="s">
        <v>68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  <c r="M58" s="49">
        <f t="shared" si="0"/>
        <v>0</v>
      </c>
    </row>
    <row r="59" spans="1:15" ht="12.75">
      <c r="A59" s="224" t="s">
        <v>208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  <c r="M59" s="49">
        <f t="shared" si="0"/>
        <v>0</v>
      </c>
      <c r="O59" s="49"/>
    </row>
    <row r="60" spans="1:13" ht="12.75">
      <c r="A60" s="224" t="s">
        <v>74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  <c r="M60" s="49">
        <f t="shared" si="0"/>
        <v>0</v>
      </c>
    </row>
    <row r="61" spans="1:15" ht="12.75">
      <c r="A61" s="224" t="s">
        <v>75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  <c r="M61" s="49">
        <f t="shared" si="0"/>
        <v>0</v>
      </c>
      <c r="O61" s="49"/>
    </row>
    <row r="62" spans="1:13" ht="12.75">
      <c r="A62" s="224" t="s">
        <v>76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222199</v>
      </c>
      <c r="K62" s="7">
        <v>66100</v>
      </c>
      <c r="M62" s="49">
        <f t="shared" si="0"/>
        <v>156099</v>
      </c>
    </row>
    <row r="63" spans="1:13" ht="12.75">
      <c r="A63" s="224" t="s">
        <v>40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7"/>
      <c r="M63" s="49">
        <f t="shared" si="0"/>
        <v>0</v>
      </c>
    </row>
    <row r="64" spans="1:13" ht="12.75">
      <c r="A64" s="224" t="s">
        <v>173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5681472</v>
      </c>
      <c r="K64" s="7">
        <v>9534638</v>
      </c>
      <c r="M64" s="49">
        <f t="shared" si="0"/>
        <v>-3853166</v>
      </c>
    </row>
    <row r="65" spans="1:15" ht="12.75">
      <c r="A65" s="227" t="s">
        <v>47</v>
      </c>
      <c r="B65" s="228"/>
      <c r="C65" s="228"/>
      <c r="D65" s="228"/>
      <c r="E65" s="228"/>
      <c r="F65" s="228"/>
      <c r="G65" s="228"/>
      <c r="H65" s="229"/>
      <c r="I65" s="1">
        <v>59</v>
      </c>
      <c r="J65" s="43">
        <v>1183981</v>
      </c>
      <c r="K65" s="43">
        <v>1941374</v>
      </c>
      <c r="M65" s="49">
        <f t="shared" si="0"/>
        <v>-757393</v>
      </c>
      <c r="O65" s="49"/>
    </row>
    <row r="66" spans="1:13" ht="12.75">
      <c r="A66" s="227" t="s">
        <v>207</v>
      </c>
      <c r="B66" s="228"/>
      <c r="C66" s="228"/>
      <c r="D66" s="228"/>
      <c r="E66" s="228"/>
      <c r="F66" s="228"/>
      <c r="G66" s="228"/>
      <c r="H66" s="229"/>
      <c r="I66" s="1">
        <v>60</v>
      </c>
      <c r="J66" s="44">
        <f>+J7+J8+J40+J65</f>
        <v>645235746</v>
      </c>
      <c r="K66" s="44">
        <f>+K7+K8+K40+K65</f>
        <v>649060796</v>
      </c>
      <c r="M66" s="49">
        <f t="shared" si="0"/>
        <v>-3825050</v>
      </c>
    </row>
    <row r="67" spans="1:13" ht="12.75">
      <c r="A67" s="233" t="s">
        <v>82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  <c r="M67" s="49">
        <f t="shared" si="0"/>
        <v>0</v>
      </c>
    </row>
    <row r="68" spans="1:13" ht="12.75">
      <c r="A68" s="216" t="s">
        <v>49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  <c r="M68" s="49">
        <f t="shared" si="0"/>
        <v>0</v>
      </c>
    </row>
    <row r="69" spans="1:13" ht="12.75">
      <c r="A69" s="220" t="s">
        <v>160</v>
      </c>
      <c r="B69" s="221"/>
      <c r="C69" s="221"/>
      <c r="D69" s="221"/>
      <c r="E69" s="221"/>
      <c r="F69" s="221"/>
      <c r="G69" s="221"/>
      <c r="H69" s="238"/>
      <c r="I69" s="3">
        <v>62</v>
      </c>
      <c r="J69" s="41">
        <f>+J70+J71+J79-J82+J83</f>
        <v>517937418</v>
      </c>
      <c r="K69" s="41">
        <f>+K70+K71+K80-K84</f>
        <v>510729605</v>
      </c>
      <c r="M69" s="49">
        <f t="shared" si="0"/>
        <v>7207813</v>
      </c>
    </row>
    <row r="70" spans="1:13" ht="12.75">
      <c r="A70" s="224" t="s">
        <v>117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491316690</v>
      </c>
      <c r="K70" s="7">
        <v>491316690</v>
      </c>
      <c r="M70" s="49">
        <f t="shared" si="0"/>
        <v>0</v>
      </c>
    </row>
    <row r="71" spans="1:13" ht="12.75">
      <c r="A71" s="224" t="s">
        <v>118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25401322</v>
      </c>
      <c r="K71" s="7">
        <v>25401322</v>
      </c>
      <c r="M71" s="49">
        <f t="shared" si="0"/>
        <v>0</v>
      </c>
    </row>
    <row r="72" spans="1:13" ht="12.75">
      <c r="A72" s="224" t="s">
        <v>119</v>
      </c>
      <c r="B72" s="225"/>
      <c r="C72" s="225"/>
      <c r="D72" s="225"/>
      <c r="E72" s="225"/>
      <c r="F72" s="225"/>
      <c r="G72" s="225"/>
      <c r="H72" s="226"/>
      <c r="I72" s="1">
        <v>65</v>
      </c>
      <c r="J72" s="17">
        <v>0</v>
      </c>
      <c r="K72" s="17"/>
      <c r="M72" s="49">
        <f t="shared" si="0"/>
        <v>0</v>
      </c>
    </row>
    <row r="73" spans="1:13" ht="12.75">
      <c r="A73" s="224" t="s">
        <v>120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/>
      <c r="K73" s="7"/>
      <c r="M73" s="49">
        <f t="shared" si="0"/>
        <v>0</v>
      </c>
    </row>
    <row r="74" spans="1:13" ht="12.75">
      <c r="A74" s="224" t="s">
        <v>121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/>
      <c r="K74" s="7"/>
      <c r="M74" s="49">
        <f t="shared" si="0"/>
        <v>0</v>
      </c>
    </row>
    <row r="75" spans="1:13" ht="12.75">
      <c r="A75" s="224" t="s">
        <v>109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/>
      <c r="M75" s="49">
        <f t="shared" si="0"/>
        <v>0</v>
      </c>
    </row>
    <row r="76" spans="1:13" ht="12.75">
      <c r="A76" s="224" t="s">
        <v>110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  <c r="M76" s="49">
        <f aca="true" t="shared" si="1" ref="M76:M120">J76-K76</f>
        <v>0</v>
      </c>
    </row>
    <row r="77" spans="1:13" ht="12.75">
      <c r="A77" s="224" t="s">
        <v>111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/>
      <c r="K77" s="7"/>
      <c r="M77" s="49">
        <f t="shared" si="1"/>
        <v>0</v>
      </c>
    </row>
    <row r="78" spans="1:13" ht="12.75">
      <c r="A78" s="224" t="s">
        <v>112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/>
      <c r="K78" s="7"/>
      <c r="M78" s="49">
        <f t="shared" si="1"/>
        <v>0</v>
      </c>
    </row>
    <row r="79" spans="1:13" ht="12.75">
      <c r="A79" s="224" t="s">
        <v>204</v>
      </c>
      <c r="B79" s="225"/>
      <c r="C79" s="225"/>
      <c r="D79" s="225"/>
      <c r="E79" s="225"/>
      <c r="F79" s="225"/>
      <c r="G79" s="225"/>
      <c r="H79" s="226"/>
      <c r="I79" s="1">
        <v>72</v>
      </c>
      <c r="J79" s="44">
        <f>+J80</f>
        <v>11586151</v>
      </c>
      <c r="K79" s="44">
        <f>+K80</f>
        <v>3718510</v>
      </c>
      <c r="M79" s="49">
        <f t="shared" si="1"/>
        <v>7867641</v>
      </c>
    </row>
    <row r="80" spans="1:13" ht="12.75">
      <c r="A80" s="230" t="s">
        <v>138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11586151</v>
      </c>
      <c r="K80" s="7">
        <v>3718510</v>
      </c>
      <c r="M80" s="49">
        <f t="shared" si="1"/>
        <v>7867641</v>
      </c>
    </row>
    <row r="81" spans="1:13" ht="12.75">
      <c r="A81" s="230" t="s">
        <v>139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  <c r="M81" s="49">
        <f t="shared" si="1"/>
        <v>0</v>
      </c>
    </row>
    <row r="82" spans="1:13" ht="12.75">
      <c r="A82" s="224" t="s">
        <v>205</v>
      </c>
      <c r="B82" s="225"/>
      <c r="C82" s="225"/>
      <c r="D82" s="225"/>
      <c r="E82" s="225"/>
      <c r="F82" s="225"/>
      <c r="G82" s="225"/>
      <c r="H82" s="226"/>
      <c r="I82" s="1">
        <v>75</v>
      </c>
      <c r="J82" s="44">
        <f>+J84</f>
        <v>10366745</v>
      </c>
      <c r="K82" s="44">
        <f>+K84</f>
        <v>9706917</v>
      </c>
      <c r="M82" s="49">
        <f t="shared" si="1"/>
        <v>659828</v>
      </c>
    </row>
    <row r="83" spans="1:13" ht="12.75">
      <c r="A83" s="230" t="s">
        <v>140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/>
      <c r="M83" s="49">
        <f t="shared" si="1"/>
        <v>0</v>
      </c>
    </row>
    <row r="84" spans="1:13" ht="12.75">
      <c r="A84" s="230" t="s">
        <v>141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10366745</v>
      </c>
      <c r="K84" s="131">
        <v>9706917</v>
      </c>
      <c r="M84" s="49">
        <f t="shared" si="1"/>
        <v>659828</v>
      </c>
    </row>
    <row r="85" spans="1:13" ht="12.75">
      <c r="A85" s="224" t="s">
        <v>142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  <c r="M85" s="49">
        <f t="shared" si="1"/>
        <v>0</v>
      </c>
    </row>
    <row r="86" spans="1:13" ht="12.75">
      <c r="A86" s="227" t="s">
        <v>13</v>
      </c>
      <c r="B86" s="228"/>
      <c r="C86" s="228"/>
      <c r="D86" s="228"/>
      <c r="E86" s="228"/>
      <c r="F86" s="228"/>
      <c r="G86" s="228"/>
      <c r="H86" s="229"/>
      <c r="I86" s="1">
        <v>79</v>
      </c>
      <c r="J86" s="44">
        <f>+J87+J89</f>
        <v>839413</v>
      </c>
      <c r="K86" s="44">
        <f>+K87+K89</f>
        <v>885032</v>
      </c>
      <c r="M86" s="49">
        <f t="shared" si="1"/>
        <v>-45619</v>
      </c>
    </row>
    <row r="87" spans="1:13" ht="12.75">
      <c r="A87" s="224" t="s">
        <v>105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392923</v>
      </c>
      <c r="K87" s="7">
        <v>438542</v>
      </c>
      <c r="M87" s="49">
        <f t="shared" si="1"/>
        <v>-45619</v>
      </c>
    </row>
    <row r="88" spans="1:13" ht="12.75">
      <c r="A88" s="224" t="s">
        <v>106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  <c r="M88" s="49">
        <f t="shared" si="1"/>
        <v>0</v>
      </c>
    </row>
    <row r="89" spans="1:13" ht="12.75">
      <c r="A89" s="224" t="s">
        <v>107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446490</v>
      </c>
      <c r="K89" s="7">
        <v>446490</v>
      </c>
      <c r="M89" s="49">
        <f t="shared" si="1"/>
        <v>0</v>
      </c>
    </row>
    <row r="90" spans="1:13" ht="12.75">
      <c r="A90" s="227" t="s">
        <v>14</v>
      </c>
      <c r="B90" s="228"/>
      <c r="C90" s="228"/>
      <c r="D90" s="228"/>
      <c r="E90" s="228"/>
      <c r="F90" s="228"/>
      <c r="G90" s="228"/>
      <c r="H90" s="229"/>
      <c r="I90" s="1">
        <v>83</v>
      </c>
      <c r="J90" s="44">
        <f>+J93+J98</f>
        <v>82233066</v>
      </c>
      <c r="K90" s="44">
        <f>+K93+K98</f>
        <v>93252562</v>
      </c>
      <c r="M90" s="49">
        <f t="shared" si="1"/>
        <v>-11019496</v>
      </c>
    </row>
    <row r="91" spans="1:13" ht="12.75">
      <c r="A91" s="224" t="s">
        <v>108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  <c r="M91" s="49">
        <f t="shared" si="1"/>
        <v>0</v>
      </c>
    </row>
    <row r="92" spans="1:13" ht="12.75">
      <c r="A92" s="224" t="s">
        <v>209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  <c r="M92" s="49">
        <f t="shared" si="1"/>
        <v>0</v>
      </c>
    </row>
    <row r="93" spans="1:13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72271702</v>
      </c>
      <c r="K93" s="7">
        <v>83649933</v>
      </c>
      <c r="M93" s="49">
        <f t="shared" si="1"/>
        <v>-11378231</v>
      </c>
    </row>
    <row r="94" spans="1:13" ht="12.75">
      <c r="A94" s="224" t="s">
        <v>210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  <c r="M94" s="49">
        <f t="shared" si="1"/>
        <v>0</v>
      </c>
    </row>
    <row r="95" spans="1:13" ht="12.75">
      <c r="A95" s="224" t="s">
        <v>211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  <c r="M95" s="49">
        <f t="shared" si="1"/>
        <v>0</v>
      </c>
    </row>
    <row r="96" spans="1:13" ht="12.75">
      <c r="A96" s="224" t="s">
        <v>212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  <c r="M96" s="49">
        <f t="shared" si="1"/>
        <v>0</v>
      </c>
    </row>
    <row r="97" spans="1:13" ht="12.75">
      <c r="A97" s="224" t="s">
        <v>85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  <c r="M97" s="49">
        <f t="shared" si="1"/>
        <v>0</v>
      </c>
    </row>
    <row r="98" spans="1:13" ht="12.75">
      <c r="A98" s="224" t="s">
        <v>83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9961364</v>
      </c>
      <c r="K98" s="7">
        <v>9602629</v>
      </c>
      <c r="M98" s="49">
        <f t="shared" si="1"/>
        <v>358735</v>
      </c>
    </row>
    <row r="99" spans="1:13" ht="12.75">
      <c r="A99" s="224" t="s">
        <v>84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  <c r="M99" s="49">
        <f t="shared" si="1"/>
        <v>0</v>
      </c>
    </row>
    <row r="100" spans="1:13" ht="12.75">
      <c r="A100" s="227" t="s">
        <v>15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44">
        <f>+J101+J102+J103+J104+J105+J106+J107+J108+J109+J110+J111+J112</f>
        <v>41583385</v>
      </c>
      <c r="K100" s="44">
        <f>+K101+K102+K103+K104+K105+K106+K107+K108+K109+K110+K111+K112</f>
        <v>43166457</v>
      </c>
      <c r="M100" s="49">
        <f t="shared" si="1"/>
        <v>-1583072</v>
      </c>
    </row>
    <row r="101" spans="1:13" ht="12.75">
      <c r="A101" s="224" t="s">
        <v>108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/>
      <c r="K101" s="7"/>
      <c r="M101" s="49">
        <f t="shared" si="1"/>
        <v>0</v>
      </c>
    </row>
    <row r="102" spans="1:13" ht="12.75">
      <c r="A102" s="224" t="s">
        <v>209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455282</v>
      </c>
      <c r="K102" s="7">
        <v>500946</v>
      </c>
      <c r="M102" s="49">
        <f t="shared" si="1"/>
        <v>-45664</v>
      </c>
    </row>
    <row r="103" spans="1:13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1395555</v>
      </c>
      <c r="K103" s="7">
        <v>5630604</v>
      </c>
      <c r="M103" s="49">
        <f t="shared" si="1"/>
        <v>-4235049</v>
      </c>
    </row>
    <row r="104" spans="1:13" ht="12.75">
      <c r="A104" s="224" t="s">
        <v>210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15713373</v>
      </c>
      <c r="K104" s="7">
        <v>17421850</v>
      </c>
      <c r="M104" s="49">
        <f t="shared" si="1"/>
        <v>-1708477</v>
      </c>
    </row>
    <row r="105" spans="1:13" ht="12.75">
      <c r="A105" s="224" t="s">
        <v>211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19819607</v>
      </c>
      <c r="K105" s="7">
        <v>14191311</v>
      </c>
      <c r="M105" s="49">
        <f t="shared" si="1"/>
        <v>5628296</v>
      </c>
    </row>
    <row r="106" spans="1:13" ht="12.75">
      <c r="A106" s="224" t="s">
        <v>212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  <c r="M106" s="49">
        <f t="shared" si="1"/>
        <v>0</v>
      </c>
    </row>
    <row r="107" spans="1:13" ht="12.75">
      <c r="A107" s="224" t="s">
        <v>85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  <c r="M107" s="49">
        <f t="shared" si="1"/>
        <v>0</v>
      </c>
    </row>
    <row r="108" spans="1:13" ht="12.75">
      <c r="A108" s="224" t="s">
        <v>86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2137201</v>
      </c>
      <c r="K108" s="7">
        <v>2170050</v>
      </c>
      <c r="M108" s="49">
        <f t="shared" si="1"/>
        <v>-32849</v>
      </c>
    </row>
    <row r="109" spans="1:13" ht="12.75">
      <c r="A109" s="224" t="s">
        <v>87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2022795</v>
      </c>
      <c r="K109" s="7">
        <v>2483824</v>
      </c>
      <c r="M109" s="49">
        <f t="shared" si="1"/>
        <v>-461029</v>
      </c>
    </row>
    <row r="110" spans="1:13" ht="12.75">
      <c r="A110" s="224" t="s">
        <v>90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/>
      <c r="K110" s="7"/>
      <c r="M110" s="49">
        <f t="shared" si="1"/>
        <v>0</v>
      </c>
    </row>
    <row r="111" spans="1:13" ht="12.75">
      <c r="A111" s="224" t="s">
        <v>88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  <c r="M111" s="49">
        <f t="shared" si="1"/>
        <v>0</v>
      </c>
    </row>
    <row r="112" spans="1:13" ht="12.75">
      <c r="A112" s="224" t="s">
        <v>89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39572</v>
      </c>
      <c r="K112" s="7">
        <v>767872</v>
      </c>
      <c r="M112" s="49">
        <f t="shared" si="1"/>
        <v>-728300</v>
      </c>
    </row>
    <row r="113" spans="1:13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43">
        <v>2642464</v>
      </c>
      <c r="K113" s="43">
        <v>1027140</v>
      </c>
      <c r="M113" s="49">
        <f t="shared" si="1"/>
        <v>1615324</v>
      </c>
    </row>
    <row r="114" spans="1:13" ht="12.75">
      <c r="A114" s="227" t="s">
        <v>19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44">
        <f>+J69+J86+J90+J100+J113</f>
        <v>645235746</v>
      </c>
      <c r="K114" s="44">
        <f>+K69+K86+K90+K100+K113</f>
        <v>649060796</v>
      </c>
      <c r="M114" s="49">
        <f t="shared" si="1"/>
        <v>-3825050</v>
      </c>
    </row>
    <row r="115" spans="1:13" ht="12.75">
      <c r="A115" s="213" t="s">
        <v>48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46"/>
      <c r="L115" s="47"/>
      <c r="M115" s="49">
        <f t="shared" si="1"/>
        <v>0</v>
      </c>
    </row>
    <row r="116" spans="1:13" ht="12.75">
      <c r="A116" s="216" t="s">
        <v>272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  <c r="M116" s="49">
        <f t="shared" si="1"/>
        <v>0</v>
      </c>
    </row>
    <row r="117" spans="1:13" ht="12.75">
      <c r="A117" s="220" t="s">
        <v>155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  <c r="M117" s="49">
        <f t="shared" si="1"/>
        <v>0</v>
      </c>
    </row>
    <row r="118" spans="1:13" ht="12.75">
      <c r="A118" s="224" t="s">
        <v>3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  <c r="M118" s="49">
        <f t="shared" si="1"/>
        <v>0</v>
      </c>
    </row>
    <row r="119" spans="1:13" ht="12.75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  <c r="M119" s="49">
        <f t="shared" si="1"/>
        <v>0</v>
      </c>
    </row>
    <row r="120" spans="1:13" ht="12.75">
      <c r="A120" s="209" t="s">
        <v>273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M120" s="49">
        <f t="shared" si="1"/>
        <v>0</v>
      </c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="110" zoomScaleNormal="110" zoomScaleSheetLayoutView="100" zoomScalePageLayoutView="0" workbookViewId="0" topLeftCell="A1">
      <selection activeCell="A70" sqref="A70:H70"/>
    </sheetView>
  </sheetViews>
  <sheetFormatPr defaultColWidth="9.140625" defaultRowHeight="12.75"/>
  <cols>
    <col min="1" max="9" width="9.140625" style="16" customWidth="1"/>
    <col min="10" max="10" width="11.00390625" style="16" customWidth="1"/>
    <col min="11" max="11" width="10.7109375" style="16" customWidth="1"/>
    <col min="12" max="12" width="10.8515625" style="16" bestFit="1" customWidth="1"/>
    <col min="13" max="13" width="11.00390625" style="16" customWidth="1"/>
    <col min="14" max="15" width="9.140625" style="16" customWidth="1"/>
    <col min="16" max="16" width="12.28125" style="16" customWidth="1"/>
    <col min="17" max="18" width="8.7109375" style="16" customWidth="1"/>
    <col min="19" max="16384" width="9.140625" style="16" customWidth="1"/>
  </cols>
  <sheetData>
    <row r="1" spans="1:13" ht="12.75" customHeight="1">
      <c r="A1" s="239" t="s">
        <v>128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52" t="s">
        <v>311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6" t="s">
        <v>300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1.75">
      <c r="A4" s="255" t="s">
        <v>50</v>
      </c>
      <c r="B4" s="255"/>
      <c r="C4" s="255"/>
      <c r="D4" s="255"/>
      <c r="E4" s="255"/>
      <c r="F4" s="255"/>
      <c r="G4" s="255"/>
      <c r="H4" s="255"/>
      <c r="I4" s="21" t="s">
        <v>245</v>
      </c>
      <c r="J4" s="254" t="s">
        <v>280</v>
      </c>
      <c r="K4" s="254"/>
      <c r="L4" s="254" t="s">
        <v>281</v>
      </c>
      <c r="M4" s="254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21"/>
      <c r="J5" s="23" t="s">
        <v>276</v>
      </c>
      <c r="K5" s="23" t="s">
        <v>277</v>
      </c>
      <c r="L5" s="23" t="s">
        <v>276</v>
      </c>
      <c r="M5" s="23" t="s">
        <v>277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26">
        <v>2</v>
      </c>
      <c r="J6" s="23">
        <v>3</v>
      </c>
      <c r="K6" s="23">
        <v>4</v>
      </c>
      <c r="L6" s="23">
        <v>5</v>
      </c>
      <c r="M6" s="23">
        <v>6</v>
      </c>
    </row>
    <row r="7" spans="1:13" ht="12.75">
      <c r="A7" s="220" t="s">
        <v>20</v>
      </c>
      <c r="B7" s="221"/>
      <c r="C7" s="221"/>
      <c r="D7" s="221"/>
      <c r="E7" s="221"/>
      <c r="F7" s="221"/>
      <c r="G7" s="221"/>
      <c r="H7" s="238"/>
      <c r="I7" s="3">
        <v>111</v>
      </c>
      <c r="J7" s="41">
        <f>+J8+J9</f>
        <v>23331656</v>
      </c>
      <c r="K7" s="41">
        <f>+K8+K9</f>
        <v>20415680</v>
      </c>
      <c r="L7" s="41">
        <f>+L8+L9</f>
        <v>26346588</v>
      </c>
      <c r="M7" s="41">
        <f>+M8+M9</f>
        <v>23280729</v>
      </c>
    </row>
    <row r="8" spans="1:16" ht="12.75">
      <c r="A8" s="227" t="s">
        <v>126</v>
      </c>
      <c r="B8" s="228"/>
      <c r="C8" s="228"/>
      <c r="D8" s="228"/>
      <c r="E8" s="228"/>
      <c r="F8" s="228"/>
      <c r="G8" s="228"/>
      <c r="H8" s="229"/>
      <c r="I8" s="1">
        <v>112</v>
      </c>
      <c r="J8" s="132">
        <v>21232072</v>
      </c>
      <c r="K8" s="132">
        <v>19152945</v>
      </c>
      <c r="L8" s="7">
        <v>24753869</v>
      </c>
      <c r="M8" s="7">
        <v>22492708</v>
      </c>
      <c r="P8" s="49"/>
    </row>
    <row r="9" spans="1:16" ht="12.75">
      <c r="A9" s="227" t="s">
        <v>94</v>
      </c>
      <c r="B9" s="228"/>
      <c r="C9" s="228"/>
      <c r="D9" s="228"/>
      <c r="E9" s="228"/>
      <c r="F9" s="228"/>
      <c r="G9" s="228"/>
      <c r="H9" s="229"/>
      <c r="I9" s="1">
        <v>113</v>
      </c>
      <c r="J9" s="132">
        <v>2099584</v>
      </c>
      <c r="K9" s="132">
        <v>1262735</v>
      </c>
      <c r="L9" s="7">
        <v>1592719</v>
      </c>
      <c r="M9" s="7">
        <v>788021</v>
      </c>
      <c r="P9" s="136"/>
    </row>
    <row r="10" spans="1:16" ht="12.75">
      <c r="A10" s="227" t="s">
        <v>7</v>
      </c>
      <c r="B10" s="228"/>
      <c r="C10" s="228"/>
      <c r="D10" s="228"/>
      <c r="E10" s="228"/>
      <c r="F10" s="228"/>
      <c r="G10" s="228"/>
      <c r="H10" s="229"/>
      <c r="I10" s="1">
        <v>114</v>
      </c>
      <c r="J10" s="44">
        <f>+J11+J12+J16+J21+J20+J22+J25+J26</f>
        <v>33136287</v>
      </c>
      <c r="K10" s="44">
        <f>+K11+K12+K16+K21+K20+K22+K25+K26</f>
        <v>22075309</v>
      </c>
      <c r="L10" s="44">
        <f>+L11+L12+L16+L20+L21+L22+L25+L26</f>
        <v>36141141</v>
      </c>
      <c r="M10" s="44">
        <f>+M11+M12+M16+M20+M21+M22+M25+M26</f>
        <v>23990680</v>
      </c>
      <c r="P10" s="49"/>
    </row>
    <row r="11" spans="1:13" ht="12.75">
      <c r="A11" s="227" t="s">
        <v>95</v>
      </c>
      <c r="B11" s="228"/>
      <c r="C11" s="228"/>
      <c r="D11" s="228"/>
      <c r="E11" s="228"/>
      <c r="F11" s="228"/>
      <c r="G11" s="228"/>
      <c r="H11" s="229"/>
      <c r="I11" s="1">
        <v>115</v>
      </c>
      <c r="J11" s="42"/>
      <c r="K11" s="43"/>
      <c r="L11" s="43"/>
      <c r="M11" s="43"/>
    </row>
    <row r="12" spans="1:16" ht="12.75">
      <c r="A12" s="227" t="s">
        <v>16</v>
      </c>
      <c r="B12" s="228"/>
      <c r="C12" s="228"/>
      <c r="D12" s="228"/>
      <c r="E12" s="228"/>
      <c r="F12" s="228"/>
      <c r="G12" s="228"/>
      <c r="H12" s="229"/>
      <c r="I12" s="1">
        <v>116</v>
      </c>
      <c r="J12" s="44">
        <f>+J13+J14+J15</f>
        <v>14995305</v>
      </c>
      <c r="K12" s="44">
        <f>+K13+K14+K15</f>
        <v>10593652</v>
      </c>
      <c r="L12" s="44">
        <f>+L13+L14+L15</f>
        <v>13860261</v>
      </c>
      <c r="M12" s="44">
        <f>+M13+M14+M15</f>
        <v>10222800</v>
      </c>
      <c r="P12" s="49"/>
    </row>
    <row r="13" spans="1:16" ht="12.75">
      <c r="A13" s="224" t="s">
        <v>122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7327721</v>
      </c>
      <c r="K13" s="7">
        <v>5735688</v>
      </c>
      <c r="L13" s="7">
        <v>7368012</v>
      </c>
      <c r="M13" s="7">
        <v>5842582</v>
      </c>
      <c r="P13" s="49"/>
    </row>
    <row r="14" spans="1:16" ht="12.75">
      <c r="A14" s="224" t="s">
        <v>123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26960</v>
      </c>
      <c r="K14" s="7">
        <v>23878</v>
      </c>
      <c r="L14" s="7">
        <v>33747</v>
      </c>
      <c r="M14" s="7">
        <v>32376</v>
      </c>
      <c r="P14" s="49"/>
    </row>
    <row r="15" spans="1:16" ht="12.75">
      <c r="A15" s="224" t="s">
        <v>52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7640624</v>
      </c>
      <c r="K15" s="7">
        <v>4834086</v>
      </c>
      <c r="L15" s="7">
        <v>6458502</v>
      </c>
      <c r="M15" s="7">
        <v>4347842</v>
      </c>
      <c r="P15" s="49"/>
    </row>
    <row r="16" spans="1:13" ht="12.75">
      <c r="A16" s="227" t="s">
        <v>17</v>
      </c>
      <c r="B16" s="228"/>
      <c r="C16" s="228"/>
      <c r="D16" s="228"/>
      <c r="E16" s="228"/>
      <c r="F16" s="228"/>
      <c r="G16" s="228"/>
      <c r="H16" s="229"/>
      <c r="I16" s="1">
        <v>120</v>
      </c>
      <c r="J16" s="44">
        <f>+J17+J18+J19</f>
        <v>11197879</v>
      </c>
      <c r="K16" s="44">
        <f>+K17+K18+K19</f>
        <v>7638700</v>
      </c>
      <c r="L16" s="44">
        <f>+L17+L18+L19</f>
        <v>13901250</v>
      </c>
      <c r="M16" s="44">
        <f>+M17+M18+M19</f>
        <v>9214212</v>
      </c>
    </row>
    <row r="17" spans="1:16" ht="12.75">
      <c r="A17" s="224" t="s">
        <v>53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7255594</v>
      </c>
      <c r="K17" s="7">
        <v>4986187</v>
      </c>
      <c r="L17" s="7">
        <v>8754434</v>
      </c>
      <c r="M17" s="7">
        <v>5868102</v>
      </c>
      <c r="P17" s="49"/>
    </row>
    <row r="18" spans="1:13" ht="12.75">
      <c r="A18" s="224" t="s">
        <v>54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2401362</v>
      </c>
      <c r="K18" s="7">
        <v>1596647</v>
      </c>
      <c r="L18" s="7">
        <v>3258376</v>
      </c>
      <c r="M18" s="7">
        <v>2081669</v>
      </c>
    </row>
    <row r="19" spans="1:13" ht="12.75">
      <c r="A19" s="224" t="s">
        <v>55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1540923</v>
      </c>
      <c r="K19" s="7">
        <v>1055866</v>
      </c>
      <c r="L19" s="7">
        <v>1888440</v>
      </c>
      <c r="M19" s="7">
        <v>1264441</v>
      </c>
    </row>
    <row r="20" spans="1:13" ht="12.75">
      <c r="A20" s="227" t="s">
        <v>96</v>
      </c>
      <c r="B20" s="228"/>
      <c r="C20" s="228"/>
      <c r="D20" s="228"/>
      <c r="E20" s="228"/>
      <c r="F20" s="228"/>
      <c r="G20" s="228"/>
      <c r="H20" s="229"/>
      <c r="I20" s="1">
        <v>124</v>
      </c>
      <c r="J20" s="43">
        <v>4344991</v>
      </c>
      <c r="K20" s="43">
        <v>2173908</v>
      </c>
      <c r="L20" s="43">
        <v>5315105</v>
      </c>
      <c r="M20" s="43">
        <v>2659204</v>
      </c>
    </row>
    <row r="21" spans="1:13" ht="12.75">
      <c r="A21" s="227" t="s">
        <v>97</v>
      </c>
      <c r="B21" s="228"/>
      <c r="C21" s="228"/>
      <c r="D21" s="228"/>
      <c r="E21" s="228"/>
      <c r="F21" s="228"/>
      <c r="G21" s="228"/>
      <c r="H21" s="229"/>
      <c r="I21" s="1">
        <v>125</v>
      </c>
      <c r="J21" s="43">
        <v>2544417</v>
      </c>
      <c r="K21" s="43">
        <v>1651188</v>
      </c>
      <c r="L21" s="43">
        <v>2842943</v>
      </c>
      <c r="M21" s="43">
        <v>1672882</v>
      </c>
    </row>
    <row r="22" spans="1:13" ht="12.75">
      <c r="A22" s="227" t="s">
        <v>18</v>
      </c>
      <c r="B22" s="228"/>
      <c r="C22" s="228"/>
      <c r="D22" s="228"/>
      <c r="E22" s="228"/>
      <c r="F22" s="228"/>
      <c r="G22" s="228"/>
      <c r="H22" s="229"/>
      <c r="I22" s="1">
        <v>126</v>
      </c>
      <c r="J22" s="44">
        <f>+J23+J24</f>
        <v>0</v>
      </c>
      <c r="K22" s="44">
        <f>+K23+K24</f>
        <v>0</v>
      </c>
      <c r="L22" s="44">
        <f>+L23+L24</f>
        <v>0</v>
      </c>
      <c r="M22" s="44">
        <f>+M23+M24</f>
        <v>0</v>
      </c>
    </row>
    <row r="23" spans="1:13" ht="12.75">
      <c r="A23" s="224" t="s">
        <v>113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114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/>
      <c r="K24" s="7"/>
      <c r="L24" s="7"/>
      <c r="M24" s="7"/>
    </row>
    <row r="25" spans="1:13" ht="12.75">
      <c r="A25" s="227" t="s">
        <v>98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6" ht="12.75">
      <c r="A26" s="227" t="s">
        <v>41</v>
      </c>
      <c r="B26" s="228"/>
      <c r="C26" s="228"/>
      <c r="D26" s="228"/>
      <c r="E26" s="228"/>
      <c r="F26" s="228"/>
      <c r="G26" s="228"/>
      <c r="H26" s="229"/>
      <c r="I26" s="1">
        <v>130</v>
      </c>
      <c r="J26" s="42">
        <v>53695</v>
      </c>
      <c r="K26" s="43">
        <v>17861</v>
      </c>
      <c r="L26" s="43">
        <v>221582</v>
      </c>
      <c r="M26" s="43">
        <v>221582</v>
      </c>
      <c r="P26" s="49"/>
    </row>
    <row r="27" spans="1:16" ht="12.75">
      <c r="A27" s="227" t="s">
        <v>179</v>
      </c>
      <c r="B27" s="228"/>
      <c r="C27" s="228"/>
      <c r="D27" s="228"/>
      <c r="E27" s="228"/>
      <c r="F27" s="228"/>
      <c r="G27" s="228"/>
      <c r="H27" s="229"/>
      <c r="I27" s="1">
        <v>131</v>
      </c>
      <c r="J27" s="44">
        <f>+J29+J32</f>
        <v>957400</v>
      </c>
      <c r="K27" s="44">
        <f>+K29+K32</f>
        <v>936572</v>
      </c>
      <c r="L27" s="44">
        <f>+L29+L32</f>
        <v>1504271</v>
      </c>
      <c r="M27" s="44">
        <f>+M29+M32</f>
        <v>1498466</v>
      </c>
      <c r="P27" s="49"/>
    </row>
    <row r="28" spans="1:16" ht="21.75" customHeight="1">
      <c r="A28" s="227" t="s">
        <v>193</v>
      </c>
      <c r="B28" s="228"/>
      <c r="C28" s="228"/>
      <c r="D28" s="228"/>
      <c r="E28" s="228"/>
      <c r="F28" s="228"/>
      <c r="G28" s="228"/>
      <c r="H28" s="229"/>
      <c r="I28" s="1">
        <v>132</v>
      </c>
      <c r="J28" s="43"/>
      <c r="K28" s="43"/>
      <c r="L28" s="43"/>
      <c r="M28" s="43"/>
      <c r="P28" s="49"/>
    </row>
    <row r="29" spans="1:14" ht="21.75" customHeight="1">
      <c r="A29" s="227" t="s">
        <v>129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957400</v>
      </c>
      <c r="K29" s="7">
        <v>936572</v>
      </c>
      <c r="L29" s="7">
        <v>1504271</v>
      </c>
      <c r="M29" s="7">
        <v>1498466</v>
      </c>
      <c r="N29" s="126"/>
    </row>
    <row r="30" spans="1:13" ht="12.75">
      <c r="A30" s="227" t="s">
        <v>115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/>
      <c r="K30" s="7"/>
      <c r="L30" s="7"/>
      <c r="M30" s="7"/>
    </row>
    <row r="31" spans="1:13" ht="12.75">
      <c r="A31" s="227" t="s">
        <v>189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/>
      <c r="K31" s="7"/>
      <c r="L31" s="7"/>
      <c r="M31" s="7"/>
    </row>
    <row r="32" spans="1:13" ht="12.75">
      <c r="A32" s="227" t="s">
        <v>116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/>
      <c r="K32" s="7"/>
      <c r="L32" s="7"/>
      <c r="M32" s="7"/>
    </row>
    <row r="33" spans="1:13" ht="12.75">
      <c r="A33" s="227" t="s">
        <v>180</v>
      </c>
      <c r="B33" s="228"/>
      <c r="C33" s="228"/>
      <c r="D33" s="228"/>
      <c r="E33" s="228"/>
      <c r="F33" s="228"/>
      <c r="G33" s="228"/>
      <c r="H33" s="229"/>
      <c r="I33" s="1">
        <v>137</v>
      </c>
      <c r="J33" s="44">
        <f>+J35</f>
        <v>1519514</v>
      </c>
      <c r="K33" s="44">
        <f>+K35</f>
        <v>1078337</v>
      </c>
      <c r="L33" s="44">
        <f>+L35</f>
        <v>1416635</v>
      </c>
      <c r="M33" s="44">
        <f>+M35</f>
        <v>757700</v>
      </c>
    </row>
    <row r="34" spans="1:13" ht="12.75">
      <c r="A34" s="227" t="s">
        <v>57</v>
      </c>
      <c r="B34" s="228"/>
      <c r="C34" s="228"/>
      <c r="D34" s="228"/>
      <c r="E34" s="228"/>
      <c r="F34" s="228"/>
      <c r="G34" s="228"/>
      <c r="H34" s="229"/>
      <c r="I34" s="1">
        <v>138</v>
      </c>
      <c r="J34" s="43"/>
      <c r="K34" s="43"/>
      <c r="L34" s="43"/>
      <c r="M34" s="43"/>
    </row>
    <row r="35" spans="1:13" ht="24" customHeight="1">
      <c r="A35" s="227" t="s">
        <v>56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1519514</v>
      </c>
      <c r="K35" s="7">
        <v>1078337</v>
      </c>
      <c r="L35" s="7">
        <v>1416635</v>
      </c>
      <c r="M35" s="7">
        <v>757700</v>
      </c>
    </row>
    <row r="36" spans="1:13" ht="12.75">
      <c r="A36" s="227" t="s">
        <v>190</v>
      </c>
      <c r="B36" s="228"/>
      <c r="C36" s="228"/>
      <c r="D36" s="228"/>
      <c r="E36" s="228"/>
      <c r="F36" s="228"/>
      <c r="G36" s="228"/>
      <c r="H36" s="229"/>
      <c r="I36" s="1">
        <v>140</v>
      </c>
      <c r="J36" s="43"/>
      <c r="K36" s="43"/>
      <c r="L36" s="43"/>
      <c r="M36" s="43"/>
    </row>
    <row r="37" spans="1:13" ht="12.75">
      <c r="A37" s="227" t="s">
        <v>58</v>
      </c>
      <c r="B37" s="228"/>
      <c r="C37" s="228"/>
      <c r="D37" s="228"/>
      <c r="E37" s="228"/>
      <c r="F37" s="228"/>
      <c r="G37" s="228"/>
      <c r="H37" s="229"/>
      <c r="I37" s="1">
        <v>141</v>
      </c>
      <c r="J37" s="43"/>
      <c r="K37" s="43"/>
      <c r="L37" s="43"/>
      <c r="M37" s="43"/>
    </row>
    <row r="38" spans="1:13" ht="12.75">
      <c r="A38" s="227" t="s">
        <v>164</v>
      </c>
      <c r="B38" s="228"/>
      <c r="C38" s="228"/>
      <c r="D38" s="228"/>
      <c r="E38" s="228"/>
      <c r="F38" s="228"/>
      <c r="G38" s="228"/>
      <c r="H38" s="229"/>
      <c r="I38" s="1">
        <v>142</v>
      </c>
      <c r="J38" s="43"/>
      <c r="K38" s="43"/>
      <c r="L38" s="43"/>
      <c r="M38" s="43"/>
    </row>
    <row r="39" spans="1:13" ht="12.75">
      <c r="A39" s="227" t="s">
        <v>165</v>
      </c>
      <c r="B39" s="228"/>
      <c r="C39" s="228"/>
      <c r="D39" s="228"/>
      <c r="E39" s="228"/>
      <c r="F39" s="228"/>
      <c r="G39" s="228"/>
      <c r="H39" s="229"/>
      <c r="I39" s="1">
        <v>143</v>
      </c>
      <c r="J39" s="43"/>
      <c r="K39" s="43"/>
      <c r="L39" s="43"/>
      <c r="M39" s="43"/>
    </row>
    <row r="40" spans="1:13" ht="12.75">
      <c r="A40" s="227" t="s">
        <v>191</v>
      </c>
      <c r="B40" s="228"/>
      <c r="C40" s="228"/>
      <c r="D40" s="228"/>
      <c r="E40" s="228"/>
      <c r="F40" s="228"/>
      <c r="G40" s="228"/>
      <c r="H40" s="229"/>
      <c r="I40" s="1">
        <v>144</v>
      </c>
      <c r="J40" s="43"/>
      <c r="K40" s="43"/>
      <c r="L40" s="43"/>
      <c r="M40" s="43"/>
    </row>
    <row r="41" spans="1:13" ht="12.75">
      <c r="A41" s="227" t="s">
        <v>192</v>
      </c>
      <c r="B41" s="228"/>
      <c r="C41" s="228"/>
      <c r="D41" s="228"/>
      <c r="E41" s="228"/>
      <c r="F41" s="228"/>
      <c r="G41" s="228"/>
      <c r="H41" s="229"/>
      <c r="I41" s="1">
        <v>145</v>
      </c>
      <c r="J41" s="43"/>
      <c r="K41" s="43"/>
      <c r="L41" s="43"/>
      <c r="M41" s="43"/>
    </row>
    <row r="42" spans="1:13" ht="12.75">
      <c r="A42" s="227" t="s">
        <v>181</v>
      </c>
      <c r="B42" s="228"/>
      <c r="C42" s="228"/>
      <c r="D42" s="228"/>
      <c r="E42" s="228"/>
      <c r="F42" s="228"/>
      <c r="G42" s="228"/>
      <c r="H42" s="229"/>
      <c r="I42" s="1">
        <v>146</v>
      </c>
      <c r="J42" s="44">
        <f>+J7+J27</f>
        <v>24289056</v>
      </c>
      <c r="K42" s="44">
        <f>+K7+K27</f>
        <v>21352252</v>
      </c>
      <c r="L42" s="44">
        <f>+L7+L27</f>
        <v>27850859</v>
      </c>
      <c r="M42" s="44">
        <f>+M7+M27</f>
        <v>24779195</v>
      </c>
    </row>
    <row r="43" spans="1:13" ht="12.75">
      <c r="A43" s="227" t="s">
        <v>182</v>
      </c>
      <c r="B43" s="228"/>
      <c r="C43" s="228"/>
      <c r="D43" s="228"/>
      <c r="E43" s="228"/>
      <c r="F43" s="228"/>
      <c r="G43" s="228"/>
      <c r="H43" s="229"/>
      <c r="I43" s="1">
        <v>147</v>
      </c>
      <c r="J43" s="44">
        <f>+J10+J33</f>
        <v>34655801</v>
      </c>
      <c r="K43" s="44">
        <f>+K10+K33</f>
        <v>23153646</v>
      </c>
      <c r="L43" s="44">
        <f>+L10+L33</f>
        <v>37557776</v>
      </c>
      <c r="M43" s="44">
        <f>+M10+M33</f>
        <v>24748380</v>
      </c>
    </row>
    <row r="44" spans="1:13" ht="12.75">
      <c r="A44" s="227" t="s">
        <v>202</v>
      </c>
      <c r="B44" s="228"/>
      <c r="C44" s="228"/>
      <c r="D44" s="228"/>
      <c r="E44" s="228"/>
      <c r="F44" s="228"/>
      <c r="G44" s="228"/>
      <c r="H44" s="229"/>
      <c r="I44" s="1">
        <v>148</v>
      </c>
      <c r="J44" s="44">
        <f>+J43-J42</f>
        <v>10366745</v>
      </c>
      <c r="K44" s="44">
        <f>+K43-K42</f>
        <v>1801394</v>
      </c>
      <c r="L44" s="44">
        <f>+L43-L42</f>
        <v>9706917</v>
      </c>
      <c r="M44" s="44">
        <f>+M42-M43</f>
        <v>30815</v>
      </c>
    </row>
    <row r="45" spans="1:13" ht="12.75">
      <c r="A45" s="230" t="s">
        <v>184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7"/>
      <c r="K45" s="17"/>
      <c r="L45" s="17"/>
      <c r="M45" s="17">
        <f>+M44</f>
        <v>30815</v>
      </c>
    </row>
    <row r="46" spans="1:13" ht="12.75">
      <c r="A46" s="230" t="s">
        <v>185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7">
        <f>+J44</f>
        <v>10366745</v>
      </c>
      <c r="K46" s="17">
        <f>+K44</f>
        <v>1801394</v>
      </c>
      <c r="L46" s="17">
        <f>+L44</f>
        <v>9706917</v>
      </c>
      <c r="M46" s="17"/>
    </row>
    <row r="47" spans="1:18" ht="12.75">
      <c r="A47" s="227" t="s">
        <v>183</v>
      </c>
      <c r="B47" s="228"/>
      <c r="C47" s="228"/>
      <c r="D47" s="228"/>
      <c r="E47" s="228"/>
      <c r="F47" s="228"/>
      <c r="G47" s="228"/>
      <c r="H47" s="229"/>
      <c r="I47" s="1">
        <v>151</v>
      </c>
      <c r="J47" s="43"/>
      <c r="K47" s="43"/>
      <c r="L47" s="43"/>
      <c r="M47" s="43"/>
      <c r="R47" s="49"/>
    </row>
    <row r="48" spans="1:13" ht="12.75">
      <c r="A48" s="227" t="s">
        <v>203</v>
      </c>
      <c r="B48" s="228"/>
      <c r="C48" s="228"/>
      <c r="D48" s="228"/>
      <c r="E48" s="228"/>
      <c r="F48" s="228"/>
      <c r="G48" s="228"/>
      <c r="H48" s="229"/>
      <c r="I48" s="1">
        <v>152</v>
      </c>
      <c r="J48" s="44">
        <f>+J46</f>
        <v>10366745</v>
      </c>
      <c r="K48" s="44">
        <f>+K46</f>
        <v>1801394</v>
      </c>
      <c r="L48" s="44">
        <f>+L46</f>
        <v>9706917</v>
      </c>
      <c r="M48" s="44">
        <f>+M44</f>
        <v>30815</v>
      </c>
    </row>
    <row r="49" spans="1:13" ht="12.75">
      <c r="A49" s="230" t="s">
        <v>161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4"/>
      <c r="K49" s="44"/>
      <c r="L49" s="44"/>
      <c r="M49" s="44">
        <f>+M48</f>
        <v>30815</v>
      </c>
    </row>
    <row r="50" spans="1:13" ht="12.75">
      <c r="A50" s="267" t="s">
        <v>186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37">
        <f>+J48</f>
        <v>10366745</v>
      </c>
      <c r="K50" s="137">
        <f>+K48</f>
        <v>1801394</v>
      </c>
      <c r="L50" s="137">
        <f>+L48</f>
        <v>9706917</v>
      </c>
      <c r="M50" s="24"/>
    </row>
    <row r="51" spans="1:13" ht="12.75" customHeight="1">
      <c r="A51" s="216" t="s">
        <v>274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156</v>
      </c>
      <c r="B52" s="221"/>
      <c r="C52" s="221"/>
      <c r="D52" s="221"/>
      <c r="E52" s="221"/>
      <c r="F52" s="221"/>
      <c r="G52" s="221"/>
      <c r="H52" s="221"/>
      <c r="I52" s="18"/>
      <c r="J52" s="18"/>
      <c r="K52" s="18"/>
      <c r="L52" s="18"/>
      <c r="M52" s="25"/>
    </row>
    <row r="53" spans="1:13" ht="12.75">
      <c r="A53" s="257" t="s">
        <v>200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201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16" t="s">
        <v>158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170</v>
      </c>
      <c r="B56" s="221"/>
      <c r="C56" s="221"/>
      <c r="D56" s="221"/>
      <c r="E56" s="221"/>
      <c r="F56" s="221"/>
      <c r="G56" s="221"/>
      <c r="H56" s="238"/>
      <c r="I56" s="9">
        <v>157</v>
      </c>
      <c r="J56" s="6">
        <v>-10366745</v>
      </c>
      <c r="K56" s="6">
        <v>-1801394</v>
      </c>
      <c r="L56" s="6">
        <v>-9706917</v>
      </c>
      <c r="M56" s="6">
        <v>30815</v>
      </c>
    </row>
    <row r="57" spans="1:13" ht="12.75">
      <c r="A57" s="227" t="s">
        <v>187</v>
      </c>
      <c r="B57" s="228"/>
      <c r="C57" s="228"/>
      <c r="D57" s="228"/>
      <c r="E57" s="228"/>
      <c r="F57" s="228"/>
      <c r="G57" s="228"/>
      <c r="H57" s="229"/>
      <c r="I57" s="1">
        <v>158</v>
      </c>
      <c r="J57" s="17"/>
      <c r="K57" s="17"/>
      <c r="L57" s="17"/>
      <c r="M57" s="17"/>
    </row>
    <row r="58" spans="1:13" ht="12.75">
      <c r="A58" s="227" t="s">
        <v>194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/>
      <c r="K58" s="7"/>
      <c r="L58" s="7"/>
      <c r="M58" s="7"/>
    </row>
    <row r="59" spans="1:13" ht="23.25" customHeight="1">
      <c r="A59" s="227" t="s">
        <v>195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/>
      <c r="K59" s="7"/>
      <c r="L59" s="7"/>
      <c r="M59" s="7"/>
    </row>
    <row r="60" spans="1:13" ht="23.25" customHeight="1">
      <c r="A60" s="227" t="s">
        <v>39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/>
      <c r="K60" s="7"/>
      <c r="L60" s="7"/>
      <c r="M60" s="7"/>
    </row>
    <row r="61" spans="1:13" ht="12.75">
      <c r="A61" s="227" t="s">
        <v>196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/>
      <c r="K61" s="7"/>
      <c r="L61" s="7"/>
      <c r="M61" s="7"/>
    </row>
    <row r="62" spans="1:13" ht="12.75">
      <c r="A62" s="227" t="s">
        <v>197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/>
      <c r="K62" s="7"/>
      <c r="L62" s="7"/>
      <c r="M62" s="7"/>
    </row>
    <row r="63" spans="1:13" ht="12.75">
      <c r="A63" s="227" t="s">
        <v>198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/>
      <c r="K63" s="7"/>
      <c r="L63" s="7"/>
      <c r="M63" s="7"/>
    </row>
    <row r="64" spans="1:13" ht="12.75">
      <c r="A64" s="227" t="s">
        <v>199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/>
      <c r="K64" s="7"/>
      <c r="L64" s="7"/>
      <c r="M64" s="7"/>
    </row>
    <row r="65" spans="1:13" ht="12.75">
      <c r="A65" s="227" t="s">
        <v>188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7"/>
    </row>
    <row r="66" spans="1:13" ht="24.75" customHeight="1">
      <c r="A66" s="227" t="s">
        <v>162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17"/>
      <c r="K66" s="17"/>
      <c r="L66" s="17"/>
      <c r="M66" s="17"/>
    </row>
    <row r="67" spans="1:13" ht="12.75">
      <c r="A67" s="227" t="s">
        <v>163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24">
        <f>+J56</f>
        <v>-10366745</v>
      </c>
      <c r="K67" s="24">
        <f>+K56</f>
        <v>-1801394</v>
      </c>
      <c r="L67" s="24">
        <f>+L56</f>
        <v>-9706917</v>
      </c>
      <c r="M67" s="24">
        <f>+M56</f>
        <v>30815</v>
      </c>
    </row>
    <row r="68" spans="1:13" ht="12.75" customHeight="1">
      <c r="A68" s="263" t="s">
        <v>275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7" t="s">
        <v>200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63:H63"/>
    <mergeCell ref="A56:H56"/>
    <mergeCell ref="A55:M55"/>
    <mergeCell ref="A57:H57"/>
    <mergeCell ref="A61:H61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M15 K34:L41 J13:K14 L13:L15 J34:J46 K42:M46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110" zoomScaleNormal="110" zoomScaleSheetLayoutView="100" zoomScalePageLayoutView="0" workbookViewId="0" topLeftCell="A25">
      <selection activeCell="I55" sqref="I55"/>
    </sheetView>
  </sheetViews>
  <sheetFormatPr defaultColWidth="9.140625" defaultRowHeight="12.75"/>
  <cols>
    <col min="1" max="9" width="9.140625" style="16" customWidth="1"/>
    <col min="10" max="11" width="9.8515625" style="16" bestFit="1" customWidth="1"/>
    <col min="12" max="12" width="11.140625" style="16" bestFit="1" customWidth="1"/>
    <col min="13" max="13" width="10.140625" style="16" bestFit="1" customWidth="1"/>
    <col min="14" max="14" width="12.7109375" style="16" bestFit="1" customWidth="1"/>
    <col min="15" max="16384" width="9.140625" style="16" customWidth="1"/>
  </cols>
  <sheetData>
    <row r="1" spans="1:11" ht="12.75" customHeight="1">
      <c r="A1" s="275" t="s">
        <v>136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2" t="s">
        <v>300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1.75">
      <c r="A4" s="278" t="s">
        <v>50</v>
      </c>
      <c r="B4" s="278"/>
      <c r="C4" s="278"/>
      <c r="D4" s="278"/>
      <c r="E4" s="278"/>
      <c r="F4" s="278"/>
      <c r="G4" s="278"/>
      <c r="H4" s="278"/>
      <c r="I4" s="28" t="s">
        <v>245</v>
      </c>
      <c r="J4" s="29" t="s">
        <v>280</v>
      </c>
      <c r="K4" s="29" t="s">
        <v>281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30">
        <v>2</v>
      </c>
      <c r="J5" s="31" t="s">
        <v>248</v>
      </c>
      <c r="K5" s="31" t="s">
        <v>249</v>
      </c>
    </row>
    <row r="6" spans="1:11" ht="12.75">
      <c r="A6" s="216" t="s">
        <v>130</v>
      </c>
      <c r="B6" s="217"/>
      <c r="C6" s="217"/>
      <c r="D6" s="217"/>
      <c r="E6" s="217"/>
      <c r="F6" s="217"/>
      <c r="G6" s="217"/>
      <c r="H6" s="217"/>
      <c r="I6" s="270"/>
      <c r="J6" s="270"/>
      <c r="K6" s="271"/>
    </row>
    <row r="7" spans="1:12" ht="12.75">
      <c r="A7" s="224" t="s">
        <v>34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-10366745</v>
      </c>
      <c r="K7" s="7">
        <v>-9706917</v>
      </c>
      <c r="L7" s="139"/>
    </row>
    <row r="8" spans="1:12" ht="12.75">
      <c r="A8" s="224" t="s">
        <v>35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4344991</v>
      </c>
      <c r="K8" s="7">
        <v>5315105</v>
      </c>
      <c r="L8" s="139"/>
    </row>
    <row r="9" spans="1:12" ht="12.75">
      <c r="A9" s="224" t="s">
        <v>36</v>
      </c>
      <c r="B9" s="225"/>
      <c r="C9" s="225"/>
      <c r="D9" s="225"/>
      <c r="E9" s="225"/>
      <c r="F9" s="225"/>
      <c r="G9" s="225"/>
      <c r="H9" s="225"/>
      <c r="I9" s="1">
        <v>3</v>
      </c>
      <c r="J9" s="5">
        <v>29267110</v>
      </c>
      <c r="K9" s="7">
        <v>19156057</v>
      </c>
      <c r="L9" s="49"/>
    </row>
    <row r="10" spans="1:12" ht="12.75">
      <c r="A10" s="224" t="s">
        <v>37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  <c r="L10" s="49"/>
    </row>
    <row r="11" spans="1:12" ht="12.75">
      <c r="A11" s="224" t="s">
        <v>38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  <c r="L11" s="49"/>
    </row>
    <row r="12" spans="1:12" ht="12.75">
      <c r="A12" s="224" t="s">
        <v>42</v>
      </c>
      <c r="B12" s="225"/>
      <c r="C12" s="225"/>
      <c r="D12" s="225"/>
      <c r="E12" s="225"/>
      <c r="F12" s="225"/>
      <c r="G12" s="225"/>
      <c r="H12" s="225"/>
      <c r="I12" s="1">
        <v>6</v>
      </c>
      <c r="J12" s="5"/>
      <c r="K12" s="7">
        <v>110181</v>
      </c>
      <c r="L12" s="49"/>
    </row>
    <row r="13" spans="1:12" ht="12.75">
      <c r="A13" s="227" t="s">
        <v>131</v>
      </c>
      <c r="B13" s="228"/>
      <c r="C13" s="228"/>
      <c r="D13" s="228"/>
      <c r="E13" s="228"/>
      <c r="F13" s="228"/>
      <c r="G13" s="228"/>
      <c r="H13" s="228"/>
      <c r="I13" s="1">
        <v>7</v>
      </c>
      <c r="J13" s="48">
        <f>SUM(J7:J12)</f>
        <v>23245356</v>
      </c>
      <c r="K13" s="44">
        <f>SUM(K7:K12)</f>
        <v>14874426</v>
      </c>
      <c r="L13" s="49"/>
    </row>
    <row r="14" spans="1:12" ht="12.75">
      <c r="A14" s="224" t="s">
        <v>43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>
        <v>2433835</v>
      </c>
      <c r="K14" s="7"/>
      <c r="L14" s="49"/>
    </row>
    <row r="15" spans="1:12" ht="12.75">
      <c r="A15" s="224" t="s">
        <v>44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>
        <v>6740578</v>
      </c>
      <c r="K15" s="7">
        <v>5548322</v>
      </c>
      <c r="L15" s="49"/>
    </row>
    <row r="16" spans="1:12" ht="12.75">
      <c r="A16" s="224" t="s">
        <v>45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>
        <v>673135</v>
      </c>
      <c r="K16" s="7">
        <v>697794</v>
      </c>
      <c r="L16" s="140"/>
    </row>
    <row r="17" spans="1:12" ht="12.75">
      <c r="A17" s="224" t="s">
        <v>46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>
        <v>286912</v>
      </c>
      <c r="K17" s="7">
        <v>675279</v>
      </c>
      <c r="L17" s="140"/>
    </row>
    <row r="18" spans="1:12" ht="12.75">
      <c r="A18" s="227" t="s">
        <v>132</v>
      </c>
      <c r="B18" s="228"/>
      <c r="C18" s="228"/>
      <c r="D18" s="228"/>
      <c r="E18" s="228"/>
      <c r="F18" s="228"/>
      <c r="G18" s="228"/>
      <c r="H18" s="228"/>
      <c r="I18" s="1">
        <v>12</v>
      </c>
      <c r="J18" s="48">
        <f>SUM(J14:J17)</f>
        <v>10134460</v>
      </c>
      <c r="K18" s="44">
        <f>SUM(K14:K17)</f>
        <v>6921395</v>
      </c>
      <c r="L18" s="49"/>
    </row>
    <row r="19" spans="1:14" ht="24" customHeight="1">
      <c r="A19" s="227" t="s">
        <v>30</v>
      </c>
      <c r="B19" s="228"/>
      <c r="C19" s="228"/>
      <c r="D19" s="228"/>
      <c r="E19" s="228"/>
      <c r="F19" s="228"/>
      <c r="G19" s="228"/>
      <c r="H19" s="228"/>
      <c r="I19" s="1">
        <v>13</v>
      </c>
      <c r="J19" s="48">
        <f>+J13-J18</f>
        <v>13110896</v>
      </c>
      <c r="K19" s="44">
        <f>K13-K18</f>
        <v>7953031</v>
      </c>
      <c r="L19" s="49"/>
      <c r="N19" s="49"/>
    </row>
    <row r="20" spans="1:12" ht="24" customHeight="1">
      <c r="A20" s="227" t="s">
        <v>31</v>
      </c>
      <c r="B20" s="228"/>
      <c r="C20" s="228"/>
      <c r="D20" s="228"/>
      <c r="E20" s="228"/>
      <c r="F20" s="228"/>
      <c r="G20" s="228"/>
      <c r="H20" s="228"/>
      <c r="I20" s="1">
        <v>14</v>
      </c>
      <c r="J20" s="48"/>
      <c r="K20" s="44"/>
      <c r="L20" s="49"/>
    </row>
    <row r="21" spans="1:12" ht="12.75">
      <c r="A21" s="216" t="s">
        <v>133</v>
      </c>
      <c r="B21" s="217"/>
      <c r="C21" s="217"/>
      <c r="D21" s="217"/>
      <c r="E21" s="217"/>
      <c r="F21" s="217"/>
      <c r="G21" s="217"/>
      <c r="H21" s="217"/>
      <c r="I21" s="270"/>
      <c r="J21" s="270"/>
      <c r="K21" s="271"/>
      <c r="L21" s="49"/>
    </row>
    <row r="22" spans="1:12" ht="12.75">
      <c r="A22" s="224" t="s">
        <v>147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/>
      <c r="K22" s="7"/>
      <c r="L22" s="49"/>
    </row>
    <row r="23" spans="1:12" ht="12.75">
      <c r="A23" s="224" t="s">
        <v>148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  <c r="L23" s="49"/>
    </row>
    <row r="24" spans="1:12" ht="12.75">
      <c r="A24" s="224" t="s">
        <v>149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>
        <v>56841</v>
      </c>
      <c r="K24" s="7">
        <v>622</v>
      </c>
      <c r="L24" s="139"/>
    </row>
    <row r="25" spans="1:12" ht="12.75">
      <c r="A25" s="224" t="s">
        <v>150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  <c r="L25" s="49"/>
    </row>
    <row r="26" spans="1:11" ht="12.75">
      <c r="A26" s="224" t="s">
        <v>151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>
        <v>987047</v>
      </c>
      <c r="K26" s="7">
        <v>66100</v>
      </c>
    </row>
    <row r="27" spans="1:12" ht="12.75">
      <c r="A27" s="227" t="s">
        <v>137</v>
      </c>
      <c r="B27" s="228"/>
      <c r="C27" s="228"/>
      <c r="D27" s="228"/>
      <c r="E27" s="228"/>
      <c r="F27" s="228"/>
      <c r="G27" s="228"/>
      <c r="H27" s="228"/>
      <c r="I27" s="1">
        <v>20</v>
      </c>
      <c r="J27" s="48">
        <f>+J26+J24</f>
        <v>1043888</v>
      </c>
      <c r="K27" s="44">
        <f>SUM(K24:K26)</f>
        <v>66722</v>
      </c>
      <c r="L27" s="49"/>
    </row>
    <row r="28" spans="1:12" ht="12.75">
      <c r="A28" s="224" t="s">
        <v>101</v>
      </c>
      <c r="B28" s="225"/>
      <c r="C28" s="225"/>
      <c r="D28" s="225"/>
      <c r="E28" s="225"/>
      <c r="F28" s="225"/>
      <c r="G28" s="225"/>
      <c r="H28" s="225"/>
      <c r="I28" s="1">
        <v>21</v>
      </c>
      <c r="J28" s="5">
        <v>40729056</v>
      </c>
      <c r="K28" s="7">
        <v>2472477</v>
      </c>
      <c r="L28" s="139"/>
    </row>
    <row r="29" spans="1:12" ht="12.75">
      <c r="A29" s="224" t="s">
        <v>102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  <c r="L29" s="49"/>
    </row>
    <row r="30" spans="1:12" ht="12.75">
      <c r="A30" s="224" t="s">
        <v>10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>
        <v>32280</v>
      </c>
      <c r="K30" s="7"/>
      <c r="L30" s="49"/>
    </row>
    <row r="31" spans="1:12" ht="12.75">
      <c r="A31" s="227" t="s">
        <v>2</v>
      </c>
      <c r="B31" s="228"/>
      <c r="C31" s="228"/>
      <c r="D31" s="228"/>
      <c r="E31" s="228"/>
      <c r="F31" s="228"/>
      <c r="G31" s="228"/>
      <c r="H31" s="228"/>
      <c r="I31" s="1">
        <v>24</v>
      </c>
      <c r="J31" s="48">
        <f>+J28+J30</f>
        <v>40761336</v>
      </c>
      <c r="K31" s="44">
        <f>SUM(K28:K30)</f>
        <v>2472477</v>
      </c>
      <c r="L31" s="49"/>
    </row>
    <row r="32" spans="1:12" ht="24.75" customHeight="1">
      <c r="A32" s="227" t="s">
        <v>32</v>
      </c>
      <c r="B32" s="228"/>
      <c r="C32" s="228"/>
      <c r="D32" s="228"/>
      <c r="E32" s="228"/>
      <c r="F32" s="228"/>
      <c r="G32" s="228"/>
      <c r="H32" s="228"/>
      <c r="I32" s="1">
        <v>25</v>
      </c>
      <c r="J32" s="27"/>
      <c r="K32" s="17"/>
      <c r="L32" s="49"/>
    </row>
    <row r="33" spans="1:14" ht="24.75" customHeight="1">
      <c r="A33" s="227" t="s">
        <v>33</v>
      </c>
      <c r="B33" s="228"/>
      <c r="C33" s="228"/>
      <c r="D33" s="228"/>
      <c r="E33" s="228"/>
      <c r="F33" s="228"/>
      <c r="G33" s="228"/>
      <c r="H33" s="228"/>
      <c r="I33" s="1">
        <v>26</v>
      </c>
      <c r="J33" s="48">
        <f>+J28+J30-J27</f>
        <v>39717448</v>
      </c>
      <c r="K33" s="44">
        <f>K31-K27</f>
        <v>2405755</v>
      </c>
      <c r="L33" s="49"/>
      <c r="N33" s="49"/>
    </row>
    <row r="34" spans="1:12" ht="12.75">
      <c r="A34" s="216" t="s">
        <v>134</v>
      </c>
      <c r="B34" s="217"/>
      <c r="C34" s="217"/>
      <c r="D34" s="217"/>
      <c r="E34" s="217"/>
      <c r="F34" s="217"/>
      <c r="G34" s="217"/>
      <c r="H34" s="217"/>
      <c r="I34" s="270"/>
      <c r="J34" s="270"/>
      <c r="K34" s="271"/>
      <c r="L34" s="49"/>
    </row>
    <row r="35" spans="1:12" ht="12.75">
      <c r="A35" s="224" t="s">
        <v>143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  <c r="L35" s="49"/>
    </row>
    <row r="36" spans="1:14" ht="12.75">
      <c r="A36" s="224" t="s">
        <v>23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>
        <v>29263677</v>
      </c>
      <c r="K36" s="7">
        <v>2648708</v>
      </c>
      <c r="L36" s="139"/>
      <c r="M36" s="126"/>
      <c r="N36" s="49"/>
    </row>
    <row r="37" spans="1:12" ht="12.75">
      <c r="A37" s="224" t="s">
        <v>24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>
        <v>0</v>
      </c>
      <c r="L37" s="49"/>
    </row>
    <row r="38" spans="1:12" ht="12.75">
      <c r="A38" s="227" t="s">
        <v>59</v>
      </c>
      <c r="B38" s="228"/>
      <c r="C38" s="228"/>
      <c r="D38" s="228"/>
      <c r="E38" s="228"/>
      <c r="F38" s="228"/>
      <c r="G38" s="228"/>
      <c r="H38" s="228"/>
      <c r="I38" s="1">
        <v>30</v>
      </c>
      <c r="J38" s="48">
        <f>+J36+J37</f>
        <v>29263677</v>
      </c>
      <c r="K38" s="44">
        <f>SUM(K36:K37)</f>
        <v>2648708</v>
      </c>
      <c r="L38" s="49"/>
    </row>
    <row r="39" spans="1:12" ht="12.75">
      <c r="A39" s="224" t="s">
        <v>25</v>
      </c>
      <c r="B39" s="225"/>
      <c r="C39" s="225"/>
      <c r="D39" s="225"/>
      <c r="E39" s="225"/>
      <c r="F39" s="225"/>
      <c r="G39" s="225"/>
      <c r="H39" s="225"/>
      <c r="I39" s="1">
        <v>31</v>
      </c>
      <c r="J39" s="5"/>
      <c r="K39" s="7">
        <v>1313816</v>
      </c>
      <c r="L39" s="49"/>
    </row>
    <row r="40" spans="1:12" ht="12.75">
      <c r="A40" s="224" t="s">
        <v>26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  <c r="L40" s="49"/>
    </row>
    <row r="41" spans="1:12" ht="12.75">
      <c r="A41" s="224" t="s">
        <v>27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  <c r="L41" s="49"/>
    </row>
    <row r="42" spans="1:12" ht="12.75">
      <c r="A42" s="224" t="s">
        <v>28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  <c r="L42" s="49"/>
    </row>
    <row r="43" spans="1:12" ht="12.75">
      <c r="A43" s="224" t="s">
        <v>29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>
        <v>886345</v>
      </c>
      <c r="K43" s="7"/>
      <c r="L43" s="49"/>
    </row>
    <row r="44" spans="1:12" ht="12.75">
      <c r="A44" s="227" t="s">
        <v>60</v>
      </c>
      <c r="B44" s="228"/>
      <c r="C44" s="228"/>
      <c r="D44" s="228"/>
      <c r="E44" s="228"/>
      <c r="F44" s="228"/>
      <c r="G44" s="228"/>
      <c r="H44" s="228"/>
      <c r="I44" s="1">
        <v>36</v>
      </c>
      <c r="J44" s="48">
        <f>+J43</f>
        <v>886345</v>
      </c>
      <c r="K44" s="48">
        <f>+K39+K40+K41+K42+K43</f>
        <v>1313816</v>
      </c>
      <c r="L44" s="49"/>
    </row>
    <row r="45" spans="1:14" ht="23.25" customHeight="1">
      <c r="A45" s="227" t="s">
        <v>11</v>
      </c>
      <c r="B45" s="228"/>
      <c r="C45" s="228"/>
      <c r="D45" s="228"/>
      <c r="E45" s="228"/>
      <c r="F45" s="228"/>
      <c r="G45" s="228"/>
      <c r="H45" s="228"/>
      <c r="I45" s="1">
        <v>37</v>
      </c>
      <c r="J45" s="44">
        <f>J38-J44</f>
        <v>28377332</v>
      </c>
      <c r="K45" s="44">
        <f>+K38-K44</f>
        <v>1334892</v>
      </c>
      <c r="L45" s="49"/>
      <c r="M45" s="49"/>
      <c r="N45" s="49"/>
    </row>
    <row r="46" spans="1:14" ht="23.25" customHeight="1">
      <c r="A46" s="227" t="s">
        <v>12</v>
      </c>
      <c r="B46" s="228"/>
      <c r="C46" s="228"/>
      <c r="D46" s="228"/>
      <c r="E46" s="228"/>
      <c r="F46" s="228"/>
      <c r="G46" s="228"/>
      <c r="H46" s="228"/>
      <c r="I46" s="1">
        <v>38</v>
      </c>
      <c r="J46" s="48"/>
      <c r="K46" s="44"/>
      <c r="L46" s="49"/>
      <c r="N46" s="49"/>
    </row>
    <row r="47" spans="1:14" ht="12.75">
      <c r="A47" s="224" t="s">
        <v>61</v>
      </c>
      <c r="B47" s="225"/>
      <c r="C47" s="225"/>
      <c r="D47" s="225"/>
      <c r="E47" s="225"/>
      <c r="F47" s="225"/>
      <c r="G47" s="225"/>
      <c r="H47" s="225"/>
      <c r="I47" s="1">
        <v>39</v>
      </c>
      <c r="J47" s="27">
        <f>+J19-J20+J32-J33+J45-J46</f>
        <v>1770780</v>
      </c>
      <c r="K47" s="27">
        <f>+K19-K20+K32-K33+K45-K46</f>
        <v>6882168</v>
      </c>
      <c r="L47" s="49"/>
      <c r="N47" s="135"/>
    </row>
    <row r="48" spans="1:12" ht="12.75">
      <c r="A48" s="224" t="s">
        <v>62</v>
      </c>
      <c r="B48" s="225"/>
      <c r="C48" s="225"/>
      <c r="D48" s="225"/>
      <c r="E48" s="225"/>
      <c r="F48" s="225"/>
      <c r="G48" s="225"/>
      <c r="H48" s="225"/>
      <c r="I48" s="1">
        <v>40</v>
      </c>
      <c r="J48" s="48"/>
      <c r="K48" s="44"/>
      <c r="L48" s="49"/>
    </row>
    <row r="49" spans="1:16" ht="12.75">
      <c r="A49" s="224" t="s">
        <v>135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3910692</v>
      </c>
      <c r="K49" s="7">
        <v>2652470</v>
      </c>
      <c r="L49" s="49"/>
      <c r="N49" s="135"/>
      <c r="P49" s="135"/>
    </row>
    <row r="50" spans="1:12" ht="12.75">
      <c r="A50" s="224" t="s">
        <v>144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v>1770780</v>
      </c>
      <c r="K50" s="7">
        <f>+K52-K49</f>
        <v>6882168</v>
      </c>
      <c r="L50" s="49"/>
    </row>
    <row r="51" spans="1:12" ht="12.75">
      <c r="A51" s="224" t="s">
        <v>145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  <c r="L51" s="49"/>
    </row>
    <row r="52" spans="1:12" ht="12.75">
      <c r="A52" s="206" t="s">
        <v>146</v>
      </c>
      <c r="B52" s="207"/>
      <c r="C52" s="207"/>
      <c r="D52" s="207"/>
      <c r="E52" s="207"/>
      <c r="F52" s="207"/>
      <c r="G52" s="207"/>
      <c r="H52" s="207"/>
      <c r="I52" s="4">
        <v>44</v>
      </c>
      <c r="J52" s="138">
        <v>5681472</v>
      </c>
      <c r="K52" s="24">
        <v>9534638</v>
      </c>
      <c r="L52" s="49"/>
    </row>
    <row r="54" ht="12.75">
      <c r="J54" s="49"/>
    </row>
    <row r="55" ht="12.75">
      <c r="K55" s="49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2:K26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38:K38 J44:K4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4" width="9.140625" style="34" customWidth="1"/>
    <col min="5" max="5" width="10.421875" style="34" bestFit="1" customWidth="1"/>
    <col min="6" max="9" width="9.140625" style="34" customWidth="1"/>
    <col min="10" max="10" width="10.140625" style="34" bestFit="1" customWidth="1"/>
    <col min="11" max="11" width="11.140625" style="34" bestFit="1" customWidth="1"/>
    <col min="12" max="16384" width="9.140625" style="34" customWidth="1"/>
  </cols>
  <sheetData>
    <row r="1" spans="1:12" ht="12.75">
      <c r="A1" s="295" t="s">
        <v>246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3"/>
    </row>
    <row r="2" spans="1:12" ht="15">
      <c r="A2" s="10"/>
      <c r="B2" s="32"/>
      <c r="C2" s="282" t="s">
        <v>247</v>
      </c>
      <c r="D2" s="282"/>
      <c r="E2" s="45" t="s">
        <v>302</v>
      </c>
      <c r="F2" s="11" t="s">
        <v>216</v>
      </c>
      <c r="G2" s="283" t="s">
        <v>315</v>
      </c>
      <c r="H2" s="284"/>
      <c r="I2" s="32"/>
      <c r="J2" s="32"/>
      <c r="K2" s="32"/>
      <c r="L2" s="35"/>
    </row>
    <row r="3" spans="1:11" ht="21.75">
      <c r="A3" s="285" t="s">
        <v>50</v>
      </c>
      <c r="B3" s="285"/>
      <c r="C3" s="285"/>
      <c r="D3" s="285"/>
      <c r="E3" s="285"/>
      <c r="F3" s="285"/>
      <c r="G3" s="285"/>
      <c r="H3" s="285"/>
      <c r="I3" s="37" t="s">
        <v>270</v>
      </c>
      <c r="J3" s="38" t="s">
        <v>124</v>
      </c>
      <c r="K3" s="38" t="s">
        <v>125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40">
        <v>2</v>
      </c>
      <c r="J4" s="39" t="s">
        <v>248</v>
      </c>
      <c r="K4" s="39" t="s">
        <v>249</v>
      </c>
    </row>
    <row r="5" spans="1:11" ht="12.75">
      <c r="A5" s="280" t="s">
        <v>250</v>
      </c>
      <c r="B5" s="281"/>
      <c r="C5" s="281"/>
      <c r="D5" s="281"/>
      <c r="E5" s="281"/>
      <c r="F5" s="281"/>
      <c r="G5" s="281"/>
      <c r="H5" s="281"/>
      <c r="I5" s="12">
        <v>1</v>
      </c>
      <c r="J5" s="6">
        <v>491316690</v>
      </c>
      <c r="K5" s="6">
        <v>491316690</v>
      </c>
    </row>
    <row r="6" spans="1:11" ht="12.75">
      <c r="A6" s="280" t="s">
        <v>251</v>
      </c>
      <c r="B6" s="281"/>
      <c r="C6" s="281"/>
      <c r="D6" s="281"/>
      <c r="E6" s="281"/>
      <c r="F6" s="281"/>
      <c r="G6" s="281"/>
      <c r="H6" s="281"/>
      <c r="I6" s="12">
        <v>2</v>
      </c>
      <c r="J6" s="7">
        <v>25401322</v>
      </c>
      <c r="K6" s="7">
        <v>25401322</v>
      </c>
    </row>
    <row r="7" spans="1:11" ht="12.75">
      <c r="A7" s="280" t="s">
        <v>252</v>
      </c>
      <c r="B7" s="281"/>
      <c r="C7" s="281"/>
      <c r="D7" s="281"/>
      <c r="E7" s="281"/>
      <c r="F7" s="281"/>
      <c r="G7" s="281"/>
      <c r="H7" s="281"/>
      <c r="I7" s="12">
        <v>3</v>
      </c>
      <c r="J7" s="7"/>
      <c r="K7" s="7"/>
    </row>
    <row r="8" spans="1:11" ht="12.75">
      <c r="A8" s="280" t="s">
        <v>253</v>
      </c>
      <c r="B8" s="281"/>
      <c r="C8" s="281"/>
      <c r="D8" s="281"/>
      <c r="E8" s="281"/>
      <c r="F8" s="281"/>
      <c r="G8" s="281"/>
      <c r="H8" s="281"/>
      <c r="I8" s="12">
        <v>4</v>
      </c>
      <c r="J8" s="7">
        <v>11586151</v>
      </c>
      <c r="K8" s="7">
        <v>3718510</v>
      </c>
    </row>
    <row r="9" spans="1:11" ht="12.75">
      <c r="A9" s="280" t="s">
        <v>254</v>
      </c>
      <c r="B9" s="281"/>
      <c r="C9" s="281"/>
      <c r="D9" s="281"/>
      <c r="E9" s="281"/>
      <c r="F9" s="281"/>
      <c r="G9" s="281"/>
      <c r="H9" s="281"/>
      <c r="I9" s="12">
        <v>5</v>
      </c>
      <c r="J9" s="7">
        <v>-10366745</v>
      </c>
      <c r="K9" s="7">
        <v>-9706917</v>
      </c>
    </row>
    <row r="10" spans="1:11" ht="12.75">
      <c r="A10" s="280" t="s">
        <v>255</v>
      </c>
      <c r="B10" s="281"/>
      <c r="C10" s="281"/>
      <c r="D10" s="281"/>
      <c r="E10" s="281"/>
      <c r="F10" s="281"/>
      <c r="G10" s="281"/>
      <c r="H10" s="281"/>
      <c r="I10" s="12">
        <v>6</v>
      </c>
      <c r="J10" s="7"/>
      <c r="K10" s="7"/>
    </row>
    <row r="11" spans="1:11" ht="12.75">
      <c r="A11" s="280" t="s">
        <v>256</v>
      </c>
      <c r="B11" s="281"/>
      <c r="C11" s="281"/>
      <c r="D11" s="281"/>
      <c r="E11" s="281"/>
      <c r="F11" s="281"/>
      <c r="G11" s="281"/>
      <c r="H11" s="281"/>
      <c r="I11" s="12">
        <v>7</v>
      </c>
      <c r="J11" s="7"/>
      <c r="K11" s="7"/>
    </row>
    <row r="12" spans="1:11" ht="12.75">
      <c r="A12" s="280" t="s">
        <v>257</v>
      </c>
      <c r="B12" s="281"/>
      <c r="C12" s="281"/>
      <c r="D12" s="281"/>
      <c r="E12" s="281"/>
      <c r="F12" s="281"/>
      <c r="G12" s="281"/>
      <c r="H12" s="281"/>
      <c r="I12" s="12">
        <v>8</v>
      </c>
      <c r="J12" s="7"/>
      <c r="K12" s="7"/>
    </row>
    <row r="13" spans="1:11" ht="12.75">
      <c r="A13" s="280" t="s">
        <v>258</v>
      </c>
      <c r="B13" s="281"/>
      <c r="C13" s="281"/>
      <c r="D13" s="281"/>
      <c r="E13" s="281"/>
      <c r="F13" s="281"/>
      <c r="G13" s="281"/>
      <c r="H13" s="281"/>
      <c r="I13" s="12">
        <v>9</v>
      </c>
      <c r="J13" s="7"/>
      <c r="K13" s="7"/>
    </row>
    <row r="14" spans="1:11" ht="12.75">
      <c r="A14" s="287" t="s">
        <v>259</v>
      </c>
      <c r="B14" s="288"/>
      <c r="C14" s="288"/>
      <c r="D14" s="288"/>
      <c r="E14" s="288"/>
      <c r="F14" s="288"/>
      <c r="G14" s="288"/>
      <c r="H14" s="288"/>
      <c r="I14" s="12">
        <v>10</v>
      </c>
      <c r="J14" s="44">
        <f>SUM(J5:J13)</f>
        <v>517937418</v>
      </c>
      <c r="K14" s="44">
        <f>SUM(K5:K13)</f>
        <v>510729605</v>
      </c>
    </row>
    <row r="15" spans="1:11" ht="12.75">
      <c r="A15" s="280" t="s">
        <v>260</v>
      </c>
      <c r="B15" s="281"/>
      <c r="C15" s="281"/>
      <c r="D15" s="281"/>
      <c r="E15" s="281"/>
      <c r="F15" s="281"/>
      <c r="G15" s="281"/>
      <c r="H15" s="281"/>
      <c r="I15" s="12">
        <v>11</v>
      </c>
      <c r="J15" s="7"/>
      <c r="K15" s="7">
        <v>0</v>
      </c>
    </row>
    <row r="16" spans="1:11" ht="12.75">
      <c r="A16" s="280" t="s">
        <v>261</v>
      </c>
      <c r="B16" s="281"/>
      <c r="C16" s="281"/>
      <c r="D16" s="281"/>
      <c r="E16" s="281"/>
      <c r="F16" s="281"/>
      <c r="G16" s="281"/>
      <c r="H16" s="281"/>
      <c r="I16" s="12">
        <v>12</v>
      </c>
      <c r="J16" s="7"/>
      <c r="K16" s="7"/>
    </row>
    <row r="17" spans="1:11" ht="12.75">
      <c r="A17" s="280" t="s">
        <v>262</v>
      </c>
      <c r="B17" s="281"/>
      <c r="C17" s="281"/>
      <c r="D17" s="281"/>
      <c r="E17" s="281"/>
      <c r="F17" s="281"/>
      <c r="G17" s="281"/>
      <c r="H17" s="281"/>
      <c r="I17" s="12">
        <v>13</v>
      </c>
      <c r="J17" s="7"/>
      <c r="K17" s="7"/>
    </row>
    <row r="18" spans="1:11" ht="12.75">
      <c r="A18" s="280" t="s">
        <v>263</v>
      </c>
      <c r="B18" s="281"/>
      <c r="C18" s="281"/>
      <c r="D18" s="281"/>
      <c r="E18" s="281"/>
      <c r="F18" s="281"/>
      <c r="G18" s="281"/>
      <c r="H18" s="281"/>
      <c r="I18" s="12">
        <v>14</v>
      </c>
      <c r="J18" s="7"/>
      <c r="K18" s="7"/>
    </row>
    <row r="19" spans="1:11" ht="12.75">
      <c r="A19" s="280" t="s">
        <v>264</v>
      </c>
      <c r="B19" s="281"/>
      <c r="C19" s="281"/>
      <c r="D19" s="281"/>
      <c r="E19" s="281"/>
      <c r="F19" s="281"/>
      <c r="G19" s="281"/>
      <c r="H19" s="281"/>
      <c r="I19" s="12">
        <v>15</v>
      </c>
      <c r="J19" s="7">
        <v>0</v>
      </c>
      <c r="K19" s="7">
        <v>-3636990</v>
      </c>
    </row>
    <row r="20" spans="1:11" ht="12.75">
      <c r="A20" s="280" t="s">
        <v>265</v>
      </c>
      <c r="B20" s="281"/>
      <c r="C20" s="281"/>
      <c r="D20" s="281"/>
      <c r="E20" s="281"/>
      <c r="F20" s="281"/>
      <c r="G20" s="281"/>
      <c r="H20" s="281"/>
      <c r="I20" s="12">
        <v>16</v>
      </c>
      <c r="J20" s="7"/>
      <c r="K20" s="7"/>
    </row>
    <row r="21" spans="1:11" ht="12.75">
      <c r="A21" s="287" t="s">
        <v>266</v>
      </c>
      <c r="B21" s="288"/>
      <c r="C21" s="288"/>
      <c r="D21" s="288"/>
      <c r="E21" s="288"/>
      <c r="F21" s="288"/>
      <c r="G21" s="288"/>
      <c r="H21" s="288"/>
      <c r="I21" s="12">
        <v>17</v>
      </c>
      <c r="J21" s="24">
        <f>+J19+J20</f>
        <v>0</v>
      </c>
      <c r="K21" s="24">
        <f>+K19+K20</f>
        <v>-3636990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267</v>
      </c>
      <c r="B23" s="290"/>
      <c r="C23" s="290"/>
      <c r="D23" s="290"/>
      <c r="E23" s="290"/>
      <c r="F23" s="290"/>
      <c r="G23" s="290"/>
      <c r="H23" s="290"/>
      <c r="I23" s="14">
        <v>18</v>
      </c>
      <c r="J23" s="13"/>
      <c r="K23" s="13"/>
    </row>
    <row r="24" spans="1:11" ht="17.25" customHeight="1">
      <c r="A24" s="291" t="s">
        <v>268</v>
      </c>
      <c r="B24" s="292"/>
      <c r="C24" s="292"/>
      <c r="D24" s="292"/>
      <c r="E24" s="292"/>
      <c r="F24" s="292"/>
      <c r="G24" s="292"/>
      <c r="H24" s="292"/>
      <c r="I24" s="15">
        <v>19</v>
      </c>
      <c r="J24" s="36"/>
      <c r="K24" s="36"/>
    </row>
    <row r="25" spans="1:11" ht="30" customHeight="1">
      <c r="A25" s="293" t="s">
        <v>269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9" ht="12.75">
      <c r="K29" s="12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greaterThanOrEqual" allowBlank="1" showInputMessage="1" showErrorMessage="1" errorTitle="Pogrešan unos" error="Mogu se unijeti samo cjelobrojne pozitivne vrijednosti." sqref="J21:K21">
      <formula1>0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10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>
      <c r="A2" s="304" t="s">
        <v>301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2.75" customHeight="1">
      <c r="A4" s="301" t="s">
        <v>314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2.7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2.75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ht="12.75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2.7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5">
      <c r="A26" s="128"/>
      <c r="B26" s="128"/>
      <c r="C26" s="128"/>
      <c r="D26" s="128"/>
      <c r="E26" s="128"/>
      <c r="F26" s="128"/>
      <c r="G26" s="128"/>
      <c r="H26" s="128"/>
      <c r="I26" s="129"/>
      <c r="J26" s="128"/>
    </row>
    <row r="27" spans="1:10" ht="12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ht="12.75">
      <c r="A28" s="128"/>
      <c r="B28" s="128"/>
      <c r="C28" s="128"/>
      <c r="D28" s="128"/>
      <c r="E28" s="128"/>
      <c r="F28" s="128"/>
      <c r="G28" s="128"/>
      <c r="H28" s="128"/>
      <c r="I28" s="128"/>
      <c r="J28" s="128"/>
    </row>
  </sheetData>
  <sheetProtection/>
  <mergeCells count="3">
    <mergeCell ref="A4:J10"/>
    <mergeCell ref="A11:J11"/>
    <mergeCell ref="A2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25"/>
  <sheetViews>
    <sheetView zoomScalePageLayoutView="0" workbookViewId="0" topLeftCell="A1">
      <selection activeCell="B1" sqref="B1:I16384"/>
    </sheetView>
  </sheetViews>
  <sheetFormatPr defaultColWidth="9.140625" defaultRowHeight="12.75"/>
  <cols>
    <col min="2" max="2" width="9.140625" style="0" hidden="1" customWidth="1"/>
    <col min="3" max="3" width="41.421875" style="0" hidden="1" customWidth="1"/>
    <col min="4" max="4" width="19.140625" style="0" hidden="1" customWidth="1"/>
    <col min="5" max="5" width="9.140625" style="0" hidden="1" customWidth="1"/>
    <col min="6" max="6" width="13.421875" style="0" hidden="1" customWidth="1"/>
    <col min="7" max="7" width="9.140625" style="0" hidden="1" customWidth="1"/>
    <col min="8" max="8" width="10.140625" style="0" hidden="1" customWidth="1"/>
    <col min="9" max="9" width="9.140625" style="0" hidden="1" customWidth="1"/>
  </cols>
  <sheetData>
    <row r="2" spans="3:6" ht="12.75">
      <c r="C2" t="s">
        <v>303</v>
      </c>
      <c r="D2">
        <v>196720</v>
      </c>
      <c r="F2" s="133">
        <f>D2-Bilanca!K11</f>
        <v>-6531</v>
      </c>
    </row>
    <row r="5" spans="3:6" ht="12.75">
      <c r="C5" t="s">
        <v>304</v>
      </c>
      <c r="D5" s="133">
        <v>630388719</v>
      </c>
      <c r="F5" s="133">
        <f>Bilanca!K16-List1!D5</f>
        <v>-5250939</v>
      </c>
    </row>
    <row r="8" spans="3:6" ht="12.75">
      <c r="C8" t="s">
        <v>305</v>
      </c>
      <c r="F8" s="133">
        <v>5315105</v>
      </c>
    </row>
    <row r="10" ht="12.75">
      <c r="F10" s="133">
        <f>SUM(F2:F9)</f>
        <v>57635</v>
      </c>
    </row>
    <row r="13" spans="3:6" ht="12.75">
      <c r="C13" t="s">
        <v>306</v>
      </c>
      <c r="D13" s="133">
        <v>461667</v>
      </c>
      <c r="F13" s="133">
        <f>D13-Bilanca!K41</f>
        <v>-697794</v>
      </c>
    </row>
    <row r="15" spans="3:6" ht="12.75">
      <c r="C15" t="s">
        <v>307</v>
      </c>
      <c r="D15" s="134">
        <v>3288361</v>
      </c>
      <c r="F15" s="133">
        <f>D15-Bilanca!K49</f>
        <v>-5548322</v>
      </c>
    </row>
    <row r="18" spans="3:6" ht="12.75">
      <c r="C18" t="s">
        <v>308</v>
      </c>
      <c r="D18">
        <v>1831193</v>
      </c>
      <c r="F18" s="133">
        <f>List1!D18-Bilanca!K65</f>
        <v>-110181</v>
      </c>
    </row>
    <row r="21" spans="3:6" ht="12.75">
      <c r="C21" t="s">
        <v>309</v>
      </c>
      <c r="D21">
        <f>93486996+4453581+500946</f>
        <v>98441523</v>
      </c>
      <c r="F21" s="133">
        <f>D21-Bilanca!K90-Bilanca!K102-Bilanca!K103</f>
        <v>-942589</v>
      </c>
    </row>
    <row r="23" spans="3:8" ht="12.75">
      <c r="C23" t="s">
        <v>310</v>
      </c>
      <c r="D23">
        <f>22065505-500946-4453581</f>
        <v>17110978</v>
      </c>
      <c r="F23" s="133"/>
      <c r="H23" s="133">
        <f>SUM(Bilanca!K104:K111)</f>
        <v>36267035</v>
      </c>
    </row>
    <row r="25" ht="12.75">
      <c r="F25" s="133">
        <f>D23-H23</f>
        <v>-19156057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Dina Avdić</cp:lastModifiedBy>
  <cp:lastPrinted>2018-07-25T11:46:55Z</cp:lastPrinted>
  <dcterms:created xsi:type="dcterms:W3CDTF">2008-10-17T11:51:54Z</dcterms:created>
  <dcterms:modified xsi:type="dcterms:W3CDTF">2023-05-15T10:12:44Z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